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80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Educ (2)" sheetId="6" r:id="rId6"/>
  </sheets>
  <definedNames/>
  <calcPr fullCalcOnLoad="1"/>
</workbook>
</file>

<file path=xl/sharedStrings.xml><?xml version="1.0" encoding="utf-8"?>
<sst xmlns="http://schemas.openxmlformats.org/spreadsheetml/2006/main" count="410" uniqueCount="191">
  <si>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</si>
  <si>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</si>
  <si>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</si>
  <si>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</si>
  <si>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</si>
  <si>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</si>
  <si>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</si>
  <si>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</si>
  <si>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</si>
  <si>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</si>
  <si>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</si>
  <si>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</si>
  <si>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</si>
  <si>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</si>
  <si>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</si>
  <si>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</si>
  <si>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</si>
  <si>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</si>
  <si>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</si>
  <si>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</si>
  <si>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</si>
  <si>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</si>
  <si>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</si>
  <si>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</si>
  <si>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</si>
  <si>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</si>
  <si>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</si>
  <si>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</si>
  <si>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</si>
  <si>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</si>
  <si>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</si>
  <si>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</si>
  <si>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</si>
  <si>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</si>
  <si>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</si>
  <si>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</si>
  <si>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</si>
  <si>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</si>
  <si>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</si>
  <si>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</si>
  <si>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</si>
  <si>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</si>
  <si>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</si>
  <si>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</si>
  <si>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</si>
  <si>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</si>
  <si>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</si>
  <si>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</si>
  <si>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</si>
  <si>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</si>
  <si>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</si>
  <si>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</si>
  <si>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</si>
  <si>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</si>
  <si>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</si>
  <si>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</si>
  <si>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</si>
  <si>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</si>
  <si>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</si>
  <si>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</si>
  <si>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</si>
  <si>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</si>
  <si>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</si>
  <si>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</si>
  <si>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</si>
  <si>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</si>
  <si>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</si>
  <si>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</si>
  <si>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</si>
  <si>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</si>
  <si>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</si>
  <si>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</si>
  <si>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</si>
  <si>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</si>
  <si>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</si>
  <si>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</si>
  <si>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</si>
  <si>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</si>
  <si>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</si>
  <si>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</si>
  <si>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</si>
  <si>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</si>
  <si>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</si>
  <si>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</si>
  <si>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</si>
  <si>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</si>
  <si>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</si>
  <si>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</si>
  <si>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</si>
  <si>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</si>
  <si>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</si>
  <si>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</si>
  <si>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</si>
  <si>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</si>
  <si>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</si>
  <si>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</si>
  <si>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</si>
  <si>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</si>
  <si>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</si>
  <si>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</si>
  <si>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</si>
  <si>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</si>
  <si>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</si>
  <si>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</si>
  <si>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</si>
  <si>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</si>
  <si>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</si>
  <si>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</si>
  <si>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</si>
  <si>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</si>
  <si>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</si>
  <si>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</si>
  <si>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</si>
  <si>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</si>
  <si>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</si>
  <si>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</si>
  <si>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</si>
  <si>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</si>
  <si>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</si>
  <si>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</si>
  <si>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</si>
  <si>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</si>
  <si>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</si>
  <si>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</si>
  <si>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</si>
  <si>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</si>
  <si>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</si>
  <si>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</si>
  <si>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</si>
  <si>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</si>
  <si>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</si>
  <si>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</si>
  <si>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</si>
  <si>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</si>
  <si>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</si>
  <si>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</si>
  <si>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</si>
  <si>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</si>
  <si>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</si>
  <si>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</si>
  <si>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</si>
  <si>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</si>
  <si>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</si>
  <si>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</si>
  <si>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</si>
  <si>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</si>
  <si>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</si>
  <si>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</si>
  <si>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</si>
  <si>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</si>
  <si>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</si>
  <si>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</si>
  <si>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</si>
  <si>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</si>
  <si>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</si>
  <si>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</si>
  <si>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</si>
  <si>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</si>
  <si>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</si>
  <si>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</si>
  <si>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</si>
  <si>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</si>
  <si>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</si>
  <si>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</si>
  <si>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</si>
  <si>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</si>
  <si>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</si>
  <si>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</si>
  <si>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</si>
  <si>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</si>
  <si>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</si>
  <si>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</si>
  <si>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</si>
  <si>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</si>
  <si>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</si>
  <si>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</si>
  <si>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PNAE</t>
  </si>
  <si>
    <t>Merenda Estadual</t>
  </si>
  <si>
    <t>Imposto sobre Transmissão Bens Imóveis</t>
  </si>
  <si>
    <t>Imposto sobre Serviços de Qualquer Natureza</t>
  </si>
  <si>
    <t>Multas e Juros Mora Impostos</t>
  </si>
  <si>
    <t>Multas e Juros Mora Divida Ativa Impostos</t>
  </si>
  <si>
    <t>Dívida Ativa Impostos</t>
  </si>
  <si>
    <t>Saldo Diferido exercício anterior utilizado 1º trimestre</t>
  </si>
  <si>
    <t>Saldo diferido exercício anterior não utilizado 1º trimestre</t>
  </si>
  <si>
    <t>=</t>
  </si>
  <si>
    <t>Maristela Pereira Amorim</t>
  </si>
  <si>
    <t>Adicional FPM</t>
  </si>
  <si>
    <t>Convênio Federal</t>
  </si>
  <si>
    <t>Convênio Estadual</t>
  </si>
  <si>
    <t>2º TRIMESTRE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</si>
</sst>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4" fontId="1" fillId="0" borderId="64" xfId="0" applyNumberFormat="1" applyFont="1" applyBorder="1" applyAlignment="1" applyProtection="1">
      <alignment horizontal="center"/>
      <protection hidden="1"/>
    </xf>
    <xf numFmtId="4" fontId="1" fillId="0" borderId="67" xfId="0" applyNumberFormat="1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1" xfId="0" applyNumberFormat="1" applyFont="1" applyBorder="1" applyAlignment="1" applyProtection="1">
      <alignment horizontal="right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9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70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70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3" fontId="0" fillId="0" borderId="74" xfId="0" applyNumberFormat="1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77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9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3" fontId="1" fillId="0" borderId="74" xfId="0" applyNumberFormat="1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80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1" xfId="0" applyNumberFormat="1" applyFont="1" applyBorder="1" applyAlignment="1" applyProtection="1">
      <alignment horizontal="center" wrapText="1"/>
      <protection hidden="1"/>
    </xf>
    <xf numFmtId="0" fontId="6" fillId="0" borderId="67" xfId="0" applyFont="1" applyBorder="1" applyAlignment="1" applyProtection="1">
      <alignment horizontal="right"/>
      <protection hidden="1"/>
    </xf>
    <xf numFmtId="0" fontId="6" fillId="0" borderId="74" xfId="0" applyFont="1" applyBorder="1" applyAlignment="1" applyProtection="1">
      <alignment horizontal="right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1" xfId="0" applyFont="1" applyBorder="1" applyAlignment="1">
      <alignment horizontal="center"/>
    </xf>
    <xf numFmtId="1" fontId="0" fillId="0" borderId="67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4" fontId="1" fillId="0" borderId="67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0" fillId="0" borderId="27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1" fillId="0" borderId="40" xfId="0" applyFont="1" applyBorder="1" applyAlignment="1" applyProtection="1">
      <alignment horizontal="right" wrapText="1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1" xfId="0" applyFont="1" applyBorder="1" applyAlignment="1" applyProtection="1">
      <alignment horizontal="center" wrapText="1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64" xfId="0" applyNumberFormat="1" applyFont="1" applyBorder="1" applyAlignment="1" applyProtection="1">
      <alignment horizontal="right"/>
      <protection hidden="1"/>
    </xf>
    <xf numFmtId="4" fontId="1" fillId="0" borderId="72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>
      <alignment horizontal="right"/>
    </xf>
    <xf numFmtId="3" fontId="1" fillId="0" borderId="32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67" xfId="0" applyNumberFormat="1" applyFont="1" applyBorder="1" applyAlignment="1" applyProtection="1">
      <alignment horizontal="right"/>
      <protection hidden="1"/>
    </xf>
    <xf numFmtId="4" fontId="1" fillId="0" borderId="73" xfId="0" applyNumberFormat="1" applyFont="1" applyBorder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1" fontId="1" fillId="0" borderId="67" xfId="60" applyNumberFormat="1" applyFont="1" applyBorder="1" applyAlignment="1">
      <alignment horizontal="center"/>
    </xf>
    <xf numFmtId="1" fontId="1" fillId="0" borderId="54" xfId="60" applyNumberFormat="1" applyFont="1" applyBorder="1" applyAlignment="1">
      <alignment horizontal="center"/>
    </xf>
    <xf numFmtId="4" fontId="1" fillId="0" borderId="40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7" t="s">
        <v>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7"/>
      <c r="B2" s="248"/>
      <c r="C2" s="248"/>
      <c r="D2" s="248"/>
      <c r="E2" s="248"/>
      <c r="F2" s="248"/>
      <c r="G2" s="248"/>
      <c r="H2" s="1"/>
      <c r="I2" s="1"/>
      <c r="J2" s="1"/>
      <c r="K2" s="1"/>
      <c r="L2" s="2"/>
      <c r="M2" s="2"/>
    </row>
    <row r="3" spans="1:13" ht="16.5" thickBot="1">
      <c r="A3" s="249" t="s">
        <v>2</v>
      </c>
      <c r="B3" s="249"/>
      <c r="C3" s="250"/>
      <c r="D3" s="250"/>
      <c r="E3" s="250"/>
      <c r="F3" s="250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38" t="s">
        <v>5</v>
      </c>
      <c r="L4" s="239"/>
      <c r="M4" s="240"/>
    </row>
    <row r="5" spans="1:13" ht="12.75">
      <c r="A5" s="241" t="s">
        <v>6</v>
      </c>
      <c r="B5" s="242"/>
      <c r="C5" s="242"/>
      <c r="D5" s="242"/>
      <c r="E5" s="242"/>
      <c r="F5" s="6" t="s">
        <v>7</v>
      </c>
      <c r="G5" s="241" t="s">
        <v>8</v>
      </c>
      <c r="H5" s="243"/>
      <c r="I5" s="243"/>
      <c r="J5" s="244"/>
      <c r="K5" s="8" t="s">
        <v>9</v>
      </c>
      <c r="L5" s="9" t="s">
        <v>10</v>
      </c>
      <c r="M5" s="10" t="s">
        <v>11</v>
      </c>
    </row>
    <row r="6" spans="1:13" ht="12.75">
      <c r="A6" s="245"/>
      <c r="B6" s="246"/>
      <c r="C6" s="246"/>
      <c r="D6" s="246"/>
      <c r="E6" s="246"/>
      <c r="F6" s="13"/>
      <c r="G6" s="87"/>
      <c r="H6" s="12"/>
      <c r="I6" s="12"/>
      <c r="J6" s="12"/>
      <c r="K6" s="14"/>
      <c r="L6" s="15"/>
      <c r="M6" s="16"/>
    </row>
    <row r="7" spans="1:13" ht="12.75">
      <c r="A7" s="245" t="s">
        <v>12</v>
      </c>
      <c r="B7" s="246"/>
      <c r="C7" s="246"/>
      <c r="D7" s="246"/>
      <c r="E7" s="246"/>
      <c r="F7" s="97"/>
      <c r="G7" s="236" t="s">
        <v>89</v>
      </c>
      <c r="H7" s="237"/>
      <c r="I7" s="237"/>
      <c r="J7" s="237"/>
      <c r="K7" s="98"/>
      <c r="L7" s="99"/>
      <c r="M7" s="100"/>
    </row>
    <row r="8" spans="1:13" ht="12.75">
      <c r="A8" s="251" t="s">
        <v>13</v>
      </c>
      <c r="B8" s="246"/>
      <c r="C8" s="246"/>
      <c r="D8" s="246"/>
      <c r="E8" s="246"/>
      <c r="F8" s="97"/>
      <c r="G8" s="245" t="s">
        <v>85</v>
      </c>
      <c r="H8" s="246"/>
      <c r="I8" s="246"/>
      <c r="J8" s="246"/>
      <c r="K8" s="98"/>
      <c r="L8" s="99"/>
      <c r="M8" s="100"/>
    </row>
    <row r="9" spans="1:13" ht="12.75">
      <c r="A9" s="251" t="s">
        <v>14</v>
      </c>
      <c r="B9" s="246"/>
      <c r="C9" s="246"/>
      <c r="D9" s="246"/>
      <c r="E9" s="246"/>
      <c r="F9" s="97"/>
      <c r="G9" s="236" t="s">
        <v>86</v>
      </c>
      <c r="H9" s="237"/>
      <c r="I9" s="237"/>
      <c r="J9" s="237"/>
      <c r="K9" s="98"/>
      <c r="L9" s="99"/>
      <c r="M9" s="100"/>
    </row>
    <row r="10" spans="1:13" ht="12.75">
      <c r="A10" s="245" t="s">
        <v>15</v>
      </c>
      <c r="B10" s="246"/>
      <c r="C10" s="246"/>
      <c r="D10" s="246"/>
      <c r="E10" s="246"/>
      <c r="F10" s="97"/>
      <c r="G10" s="236" t="s">
        <v>87</v>
      </c>
      <c r="H10" s="237"/>
      <c r="I10" s="237"/>
      <c r="J10" s="237"/>
      <c r="K10" s="98"/>
      <c r="L10" s="99"/>
      <c r="M10" s="100"/>
    </row>
    <row r="11" spans="1:13" ht="12.75">
      <c r="A11" s="245" t="s">
        <v>16</v>
      </c>
      <c r="B11" s="246"/>
      <c r="C11" s="246"/>
      <c r="D11" s="246"/>
      <c r="E11" s="246"/>
      <c r="F11" s="97"/>
      <c r="G11" s="245" t="s">
        <v>17</v>
      </c>
      <c r="H11" s="246"/>
      <c r="I11" s="246"/>
      <c r="J11" s="246"/>
      <c r="K11" s="98"/>
      <c r="L11" s="98"/>
      <c r="M11" s="97"/>
    </row>
    <row r="12" spans="1:13" ht="12.75">
      <c r="A12" s="245" t="s">
        <v>18</v>
      </c>
      <c r="B12" s="246"/>
      <c r="C12" s="246"/>
      <c r="D12" s="246"/>
      <c r="E12" s="246"/>
      <c r="F12" s="97"/>
      <c r="G12" s="19" t="s">
        <v>19</v>
      </c>
      <c r="H12" s="255" t="s">
        <v>20</v>
      </c>
      <c r="I12" s="255"/>
      <c r="J12" s="255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51" t="s">
        <v>21</v>
      </c>
      <c r="B13" s="246"/>
      <c r="C13" s="246"/>
      <c r="D13" s="246"/>
      <c r="E13" s="246"/>
      <c r="F13" s="97"/>
      <c r="G13" s="22" t="s">
        <v>22</v>
      </c>
      <c r="H13" s="246" t="s">
        <v>23</v>
      </c>
      <c r="I13" s="246"/>
      <c r="J13" s="246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51" t="s">
        <v>24</v>
      </c>
      <c r="B14" s="246"/>
      <c r="C14" s="246"/>
      <c r="D14" s="246"/>
      <c r="E14" s="246"/>
      <c r="F14" s="97"/>
      <c r="G14" s="22" t="s">
        <v>22</v>
      </c>
      <c r="H14" s="246" t="s">
        <v>25</v>
      </c>
      <c r="I14" s="246"/>
      <c r="J14" s="246"/>
      <c r="K14" s="98">
        <v>0</v>
      </c>
      <c r="L14" s="98">
        <f>K14</f>
        <v>0</v>
      </c>
      <c r="M14" s="97">
        <f>K14</f>
        <v>0</v>
      </c>
    </row>
    <row r="15" spans="1:13" ht="12.75">
      <c r="A15" s="245" t="s">
        <v>26</v>
      </c>
      <c r="B15" s="246"/>
      <c r="C15" s="246"/>
      <c r="D15" s="246"/>
      <c r="E15" s="246"/>
      <c r="F15" s="97"/>
      <c r="G15" s="22" t="s">
        <v>22</v>
      </c>
      <c r="H15" s="246" t="s">
        <v>27</v>
      </c>
      <c r="I15" s="246"/>
      <c r="J15" s="246"/>
      <c r="K15" s="98"/>
      <c r="L15" s="98"/>
      <c r="M15" s="97"/>
    </row>
    <row r="16" spans="1:13" ht="12.75">
      <c r="A16" s="245" t="s">
        <v>28</v>
      </c>
      <c r="B16" s="246"/>
      <c r="C16" s="246"/>
      <c r="D16" s="246"/>
      <c r="E16" s="246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45" t="s">
        <v>35</v>
      </c>
      <c r="B19" s="246"/>
      <c r="C19" s="246"/>
      <c r="D19" s="246"/>
      <c r="E19" s="246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6" t="s">
        <v>37</v>
      </c>
      <c r="B20" s="257"/>
      <c r="C20" s="257"/>
      <c r="D20" s="257"/>
      <c r="E20" s="257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45"/>
      <c r="B21" s="246"/>
      <c r="C21" s="246"/>
      <c r="D21" s="246"/>
      <c r="E21" s="246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45" t="s">
        <v>40</v>
      </c>
      <c r="B22" s="246"/>
      <c r="C22" s="246"/>
      <c r="D22" s="246"/>
      <c r="E22" s="246"/>
      <c r="F22" s="97"/>
      <c r="G22" s="252" t="s">
        <v>41</v>
      </c>
      <c r="H22" s="253"/>
      <c r="I22" s="253"/>
      <c r="J22" s="254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45" t="s">
        <v>42</v>
      </c>
      <c r="B23" s="246"/>
      <c r="C23" s="246"/>
      <c r="D23" s="246"/>
      <c r="E23" s="246"/>
      <c r="F23" s="106"/>
      <c r="G23" s="265" t="s">
        <v>43</v>
      </c>
      <c r="H23" s="266"/>
      <c r="I23" s="266"/>
      <c r="J23" s="266"/>
      <c r="K23" s="114"/>
      <c r="L23" s="114"/>
      <c r="M23" s="115"/>
    </row>
    <row r="24" spans="1:13" ht="13.5" thickBot="1">
      <c r="A24" s="245" t="s">
        <v>44</v>
      </c>
      <c r="B24" s="246"/>
      <c r="C24" s="246"/>
      <c r="D24" s="246"/>
      <c r="E24" s="246"/>
      <c r="F24" s="106"/>
      <c r="G24" s="267"/>
      <c r="H24" s="268"/>
      <c r="I24" s="268"/>
      <c r="J24" s="268"/>
      <c r="K24" s="29"/>
      <c r="L24" s="30"/>
      <c r="M24" s="31"/>
    </row>
    <row r="25" spans="1:13" ht="12.75">
      <c r="A25" s="245" t="s">
        <v>45</v>
      </c>
      <c r="B25" s="246"/>
      <c r="C25" s="246"/>
      <c r="D25" s="246"/>
      <c r="E25" s="246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6" t="s">
        <v>49</v>
      </c>
      <c r="B27" s="246"/>
      <c r="C27" s="246"/>
      <c r="D27" s="246"/>
      <c r="E27" s="246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6"/>
      <c r="B28" s="246"/>
      <c r="C28" s="246"/>
      <c r="D28" s="246"/>
      <c r="E28" s="246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6" t="s">
        <v>50</v>
      </c>
      <c r="B29" s="246"/>
      <c r="C29" s="246"/>
      <c r="D29" s="246"/>
      <c r="E29" s="246"/>
      <c r="F29" s="109">
        <f>SUM(F20,F27)</f>
        <v>0</v>
      </c>
      <c r="G29" s="259" t="s">
        <v>51</v>
      </c>
      <c r="H29" s="260"/>
      <c r="I29" s="260"/>
      <c r="J29" s="260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59"/>
      <c r="H30" s="260"/>
      <c r="I30" s="260"/>
      <c r="J30" s="261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62"/>
      <c r="H31" s="263"/>
      <c r="I31" s="263"/>
      <c r="J31" s="264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58" t="s">
        <v>53</v>
      </c>
      <c r="D35" s="258"/>
      <c r="E35" s="258"/>
      <c r="F35" s="258"/>
      <c r="H35" s="258" t="s">
        <v>54</v>
      </c>
      <c r="I35" s="258"/>
      <c r="J35" s="258"/>
      <c r="L35" s="258" t="s">
        <v>55</v>
      </c>
      <c r="M35" s="258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7" t="s">
        <v>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7"/>
      <c r="B2" s="248"/>
      <c r="C2" s="248"/>
      <c r="D2" s="248"/>
      <c r="E2" s="248"/>
      <c r="F2" s="248"/>
      <c r="G2" s="248"/>
      <c r="H2" s="1"/>
      <c r="I2" s="1"/>
      <c r="J2" s="1"/>
      <c r="K2" s="1"/>
      <c r="L2" s="2"/>
      <c r="M2" s="2"/>
    </row>
    <row r="3" spans="1:13" ht="16.5" thickBot="1">
      <c r="A3" s="249" t="s">
        <v>2</v>
      </c>
      <c r="B3" s="249"/>
      <c r="C3" s="250"/>
      <c r="D3" s="250"/>
      <c r="E3" s="250"/>
      <c r="F3" s="250"/>
      <c r="G3" s="4"/>
      <c r="H3" s="3" t="s">
        <v>3</v>
      </c>
      <c r="I3" s="278"/>
      <c r="J3" s="279"/>
      <c r="K3" s="51" t="s">
        <v>4</v>
      </c>
      <c r="L3" s="120"/>
      <c r="M3" s="2"/>
    </row>
    <row r="4" spans="1:13" ht="16.5" thickBot="1">
      <c r="A4" s="248"/>
      <c r="B4" s="248"/>
      <c r="C4" s="248"/>
      <c r="D4" s="248"/>
      <c r="E4" s="248"/>
      <c r="F4" s="248"/>
      <c r="G4" s="248"/>
      <c r="H4" s="248"/>
      <c r="I4" s="248"/>
      <c r="J4" s="280"/>
      <c r="K4" s="238" t="s">
        <v>5</v>
      </c>
      <c r="L4" s="239"/>
      <c r="M4" s="240"/>
    </row>
    <row r="5" spans="1:13" ht="12.75">
      <c r="A5" s="281" t="s">
        <v>6</v>
      </c>
      <c r="B5" s="282"/>
      <c r="C5" s="282"/>
      <c r="D5" s="282"/>
      <c r="E5" s="283"/>
      <c r="F5" s="6" t="s">
        <v>7</v>
      </c>
      <c r="G5" s="281" t="s">
        <v>57</v>
      </c>
      <c r="H5" s="286"/>
      <c r="I5" s="286"/>
      <c r="J5" s="287"/>
      <c r="K5" s="8" t="s">
        <v>9</v>
      </c>
      <c r="L5" s="9" t="s">
        <v>10</v>
      </c>
      <c r="M5" s="10" t="s">
        <v>11</v>
      </c>
    </row>
    <row r="6" spans="1:13" ht="12.75">
      <c r="A6" s="274"/>
      <c r="B6" s="275"/>
      <c r="C6" s="275"/>
      <c r="D6" s="275"/>
      <c r="E6" s="275"/>
      <c r="F6" s="53"/>
      <c r="G6" s="271"/>
      <c r="H6" s="272"/>
      <c r="I6" s="272"/>
      <c r="J6" s="273"/>
      <c r="K6" s="52"/>
      <c r="L6" s="15"/>
      <c r="M6" s="16"/>
    </row>
    <row r="7" spans="1:13" ht="12.75">
      <c r="A7" s="274" t="s">
        <v>12</v>
      </c>
      <c r="B7" s="275"/>
      <c r="C7" s="275"/>
      <c r="D7" s="275"/>
      <c r="E7" s="275"/>
      <c r="F7" s="97"/>
      <c r="G7" s="276" t="s">
        <v>58</v>
      </c>
      <c r="H7" s="277"/>
      <c r="I7" s="277"/>
      <c r="J7" s="277"/>
      <c r="K7" s="98"/>
      <c r="L7" s="99"/>
      <c r="M7" s="100"/>
    </row>
    <row r="8" spans="1:13" ht="12.75">
      <c r="A8" s="294" t="s">
        <v>13</v>
      </c>
      <c r="B8" s="275"/>
      <c r="C8" s="275"/>
      <c r="D8" s="275"/>
      <c r="E8" s="275"/>
      <c r="F8" s="97"/>
      <c r="G8" s="274" t="s">
        <v>59</v>
      </c>
      <c r="H8" s="275"/>
      <c r="I8" s="275"/>
      <c r="J8" s="275"/>
      <c r="K8" s="98"/>
      <c r="L8" s="99"/>
      <c r="M8" s="100"/>
    </row>
    <row r="9" spans="1:13" ht="12.75">
      <c r="A9" s="294" t="s">
        <v>14</v>
      </c>
      <c r="B9" s="275"/>
      <c r="C9" s="275"/>
      <c r="D9" s="275"/>
      <c r="E9" s="275"/>
      <c r="F9" s="97"/>
      <c r="G9" s="276" t="s">
        <v>60</v>
      </c>
      <c r="H9" s="277"/>
      <c r="I9" s="277"/>
      <c r="J9" s="277"/>
      <c r="K9" s="98"/>
      <c r="L9" s="99"/>
      <c r="M9" s="100"/>
    </row>
    <row r="10" spans="1:13" ht="12.75">
      <c r="A10" s="274" t="s">
        <v>15</v>
      </c>
      <c r="B10" s="275"/>
      <c r="C10" s="275"/>
      <c r="D10" s="275"/>
      <c r="E10" s="275"/>
      <c r="F10" s="97"/>
      <c r="G10" s="276" t="s">
        <v>61</v>
      </c>
      <c r="H10" s="277"/>
      <c r="I10" s="277"/>
      <c r="J10" s="277"/>
      <c r="K10" s="98"/>
      <c r="L10" s="99"/>
      <c r="M10" s="100"/>
    </row>
    <row r="11" spans="1:13" ht="12.75">
      <c r="A11" s="274" t="s">
        <v>16</v>
      </c>
      <c r="B11" s="275"/>
      <c r="C11" s="275"/>
      <c r="D11" s="275"/>
      <c r="E11" s="275"/>
      <c r="F11" s="97"/>
      <c r="G11" s="276" t="s">
        <v>62</v>
      </c>
      <c r="H11" s="275"/>
      <c r="I11" s="275"/>
      <c r="J11" s="275"/>
      <c r="K11" s="98"/>
      <c r="L11" s="98"/>
      <c r="M11" s="97"/>
    </row>
    <row r="12" spans="1:13" ht="12.75">
      <c r="A12" s="274" t="s">
        <v>18</v>
      </c>
      <c r="B12" s="275"/>
      <c r="C12" s="275"/>
      <c r="D12" s="275"/>
      <c r="E12" s="275"/>
      <c r="F12" s="97"/>
      <c r="G12" s="269"/>
      <c r="H12" s="270"/>
      <c r="I12" s="270"/>
      <c r="J12" s="270"/>
      <c r="K12" s="123"/>
      <c r="L12" s="99"/>
      <c r="M12" s="100"/>
    </row>
    <row r="13" spans="1:13" ht="12.75">
      <c r="A13" s="294" t="s">
        <v>21</v>
      </c>
      <c r="B13" s="275"/>
      <c r="C13" s="275"/>
      <c r="D13" s="275"/>
      <c r="E13" s="275"/>
      <c r="F13" s="97"/>
      <c r="G13" s="269"/>
      <c r="H13" s="270"/>
      <c r="I13" s="270"/>
      <c r="J13" s="270"/>
      <c r="K13" s="123"/>
      <c r="L13" s="99"/>
      <c r="M13" s="100"/>
    </row>
    <row r="14" spans="1:13" ht="12.75">
      <c r="A14" s="294" t="s">
        <v>24</v>
      </c>
      <c r="B14" s="275"/>
      <c r="C14" s="275"/>
      <c r="D14" s="275"/>
      <c r="E14" s="275"/>
      <c r="F14" s="97"/>
      <c r="G14" s="269"/>
      <c r="H14" s="270"/>
      <c r="I14" s="270"/>
      <c r="J14" s="270"/>
      <c r="K14" s="123"/>
      <c r="L14" s="99"/>
      <c r="M14" s="100"/>
    </row>
    <row r="15" spans="1:13" ht="12.75">
      <c r="A15" s="274" t="s">
        <v>26</v>
      </c>
      <c r="B15" s="275"/>
      <c r="C15" s="275"/>
      <c r="D15" s="275"/>
      <c r="E15" s="275"/>
      <c r="F15" s="97"/>
      <c r="G15" s="269"/>
      <c r="H15" s="270"/>
      <c r="I15" s="270"/>
      <c r="J15" s="270"/>
      <c r="K15" s="123"/>
      <c r="L15" s="99"/>
      <c r="M15" s="100"/>
    </row>
    <row r="16" spans="1:13" ht="13.5" thickBot="1">
      <c r="A16" s="274" t="s">
        <v>28</v>
      </c>
      <c r="B16" s="275"/>
      <c r="C16" s="275"/>
      <c r="D16" s="275"/>
      <c r="E16" s="275"/>
      <c r="F16" s="97"/>
      <c r="G16" s="284"/>
      <c r="H16" s="285"/>
      <c r="I16" s="285"/>
      <c r="J16" s="285"/>
      <c r="K16" s="124"/>
      <c r="L16" s="125"/>
      <c r="M16" s="126"/>
    </row>
    <row r="17" spans="1:13" ht="12.75">
      <c r="A17" s="295" t="s">
        <v>30</v>
      </c>
      <c r="B17" s="296"/>
      <c r="C17" s="296"/>
      <c r="D17" s="296"/>
      <c r="E17" s="297"/>
      <c r="F17" s="97"/>
      <c r="G17" s="298" t="s">
        <v>63</v>
      </c>
      <c r="H17" s="299"/>
      <c r="I17" s="299"/>
      <c r="J17" s="300"/>
      <c r="K17" s="56"/>
      <c r="L17" s="57"/>
      <c r="M17" s="58"/>
    </row>
    <row r="18" spans="1:13" ht="12.75">
      <c r="A18" s="295" t="s">
        <v>33</v>
      </c>
      <c r="B18" s="296"/>
      <c r="C18" s="296"/>
      <c r="D18" s="296"/>
      <c r="E18" s="297"/>
      <c r="F18" s="97"/>
      <c r="G18" s="271" t="s">
        <v>64</v>
      </c>
      <c r="H18" s="272"/>
      <c r="I18" s="272"/>
      <c r="J18" s="273"/>
      <c r="K18" s="127"/>
      <c r="L18" s="128"/>
      <c r="M18" s="129"/>
    </row>
    <row r="19" spans="1:13" ht="13.5" thickBot="1">
      <c r="A19" s="274" t="s">
        <v>35</v>
      </c>
      <c r="B19" s="275"/>
      <c r="C19" s="275"/>
      <c r="D19" s="275"/>
      <c r="E19" s="275"/>
      <c r="F19" s="97"/>
      <c r="G19" s="301"/>
      <c r="H19" s="302"/>
      <c r="I19" s="302"/>
      <c r="J19" s="303"/>
      <c r="K19" s="55"/>
      <c r="L19" s="46"/>
      <c r="M19" s="47"/>
    </row>
    <row r="20" spans="1:13" ht="13.5" thickBot="1">
      <c r="A20" s="288" t="s">
        <v>37</v>
      </c>
      <c r="B20" s="289"/>
      <c r="C20" s="289"/>
      <c r="D20" s="289"/>
      <c r="E20" s="290"/>
      <c r="F20" s="59">
        <f>SUM(F7:F19)</f>
        <v>0</v>
      </c>
      <c r="G20" s="60" t="s">
        <v>19</v>
      </c>
      <c r="H20" s="291" t="s">
        <v>65</v>
      </c>
      <c r="I20" s="292"/>
      <c r="J20" s="293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313"/>
      <c r="B21" s="314"/>
      <c r="C21" s="314"/>
      <c r="D21" s="314"/>
      <c r="E21" s="314"/>
      <c r="F21" s="315"/>
      <c r="G21" s="63" t="s">
        <v>22</v>
      </c>
      <c r="H21" s="316" t="s">
        <v>66</v>
      </c>
      <c r="I21" s="316"/>
      <c r="J21" s="316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81" t="s">
        <v>67</v>
      </c>
      <c r="B22" s="286"/>
      <c r="C22" s="286"/>
      <c r="D22" s="286"/>
      <c r="E22" s="286"/>
      <c r="F22" s="64" t="s">
        <v>7</v>
      </c>
      <c r="G22" s="65" t="s">
        <v>22</v>
      </c>
      <c r="H22" s="275" t="s">
        <v>27</v>
      </c>
      <c r="I22" s="275"/>
      <c r="J22" s="275"/>
      <c r="K22" s="98">
        <v>0</v>
      </c>
      <c r="L22" s="98">
        <f>K22</f>
        <v>0</v>
      </c>
      <c r="M22" s="97">
        <f>K22</f>
        <v>0</v>
      </c>
    </row>
    <row r="23" spans="1:13" ht="12.75">
      <c r="A23" s="317"/>
      <c r="B23" s="318"/>
      <c r="C23" s="318"/>
      <c r="D23" s="318"/>
      <c r="E23" s="319"/>
      <c r="F23" s="66"/>
      <c r="G23" s="65"/>
      <c r="H23" s="307"/>
      <c r="I23" s="308"/>
      <c r="J23" s="309"/>
      <c r="K23" s="14"/>
      <c r="L23" s="14"/>
      <c r="M23" s="17"/>
    </row>
    <row r="24" spans="1:13" ht="12.75">
      <c r="A24" s="294" t="s">
        <v>68</v>
      </c>
      <c r="B24" s="306"/>
      <c r="C24" s="306"/>
      <c r="D24" s="306"/>
      <c r="E24" s="306"/>
      <c r="F24" s="97"/>
      <c r="G24" s="67"/>
      <c r="H24" s="310"/>
      <c r="I24" s="311"/>
      <c r="J24" s="312"/>
      <c r="K24" s="54"/>
      <c r="L24" s="15"/>
      <c r="M24" s="16"/>
    </row>
    <row r="25" spans="1:13" ht="12.75">
      <c r="A25" s="294" t="s">
        <v>69</v>
      </c>
      <c r="B25" s="306"/>
      <c r="C25" s="306"/>
      <c r="D25" s="306"/>
      <c r="E25" s="306"/>
      <c r="F25" s="97"/>
      <c r="G25" s="65"/>
      <c r="H25" s="307"/>
      <c r="I25" s="308"/>
      <c r="J25" s="309"/>
      <c r="K25" s="14"/>
      <c r="L25" s="15"/>
      <c r="M25" s="16"/>
    </row>
    <row r="26" spans="1:13" ht="12.75">
      <c r="A26" s="294" t="s">
        <v>70</v>
      </c>
      <c r="B26" s="306"/>
      <c r="C26" s="306"/>
      <c r="D26" s="306"/>
      <c r="E26" s="306"/>
      <c r="F26" s="97"/>
      <c r="G26" s="65"/>
      <c r="H26" s="307"/>
      <c r="I26" s="308"/>
      <c r="J26" s="309"/>
      <c r="K26" s="14"/>
      <c r="L26" s="15"/>
      <c r="M26" s="16"/>
    </row>
    <row r="27" spans="1:13" ht="12.75">
      <c r="A27" s="294" t="s">
        <v>71</v>
      </c>
      <c r="B27" s="306"/>
      <c r="C27" s="306"/>
      <c r="D27" s="306"/>
      <c r="E27" s="306"/>
      <c r="F27" s="97"/>
      <c r="G27" s="65"/>
      <c r="H27" s="307"/>
      <c r="I27" s="308"/>
      <c r="J27" s="309"/>
      <c r="K27" s="14"/>
      <c r="L27" s="14"/>
      <c r="M27" s="17"/>
    </row>
    <row r="28" spans="1:13" ht="12.75">
      <c r="A28" s="295" t="s">
        <v>72</v>
      </c>
      <c r="B28" s="296"/>
      <c r="C28" s="296"/>
      <c r="D28" s="296"/>
      <c r="E28" s="297"/>
      <c r="F28" s="97"/>
      <c r="G28" s="67"/>
      <c r="H28" s="307"/>
      <c r="I28" s="308"/>
      <c r="J28" s="309"/>
      <c r="K28" s="54"/>
      <c r="L28" s="15"/>
      <c r="M28" s="16"/>
    </row>
    <row r="29" spans="1:13" ht="12.75">
      <c r="A29" s="294" t="s">
        <v>73</v>
      </c>
      <c r="B29" s="306"/>
      <c r="C29" s="306"/>
      <c r="D29" s="306"/>
      <c r="E29" s="306"/>
      <c r="F29" s="97"/>
      <c r="G29" s="67"/>
      <c r="H29" s="307"/>
      <c r="I29" s="308"/>
      <c r="J29" s="309"/>
      <c r="K29" s="54"/>
      <c r="L29" s="15"/>
      <c r="M29" s="16"/>
    </row>
    <row r="30" spans="1:13" ht="12.75">
      <c r="A30" s="294" t="s">
        <v>74</v>
      </c>
      <c r="B30" s="306"/>
      <c r="C30" s="306"/>
      <c r="D30" s="306"/>
      <c r="E30" s="306"/>
      <c r="F30" s="118"/>
      <c r="G30" s="67"/>
      <c r="H30" s="307"/>
      <c r="I30" s="308"/>
      <c r="J30" s="309"/>
      <c r="K30" s="54"/>
      <c r="L30" s="15"/>
      <c r="M30" s="16"/>
    </row>
    <row r="31" spans="1:13" ht="13.5" thickBot="1">
      <c r="A31" s="294" t="s">
        <v>75</v>
      </c>
      <c r="B31" s="306"/>
      <c r="C31" s="306"/>
      <c r="D31" s="306"/>
      <c r="E31" s="306"/>
      <c r="F31" s="118"/>
      <c r="G31" s="68"/>
      <c r="H31" s="320"/>
      <c r="I31" s="321"/>
      <c r="J31" s="322"/>
      <c r="K31" s="69"/>
      <c r="L31" s="30"/>
      <c r="M31" s="31"/>
    </row>
    <row r="32" spans="1:13" ht="15" thickBot="1">
      <c r="A32" s="295" t="s">
        <v>76</v>
      </c>
      <c r="B32" s="296"/>
      <c r="C32" s="296"/>
      <c r="D32" s="296"/>
      <c r="E32" s="297"/>
      <c r="F32" s="121"/>
      <c r="G32" s="70" t="s">
        <v>19</v>
      </c>
      <c r="H32" s="304" t="s">
        <v>29</v>
      </c>
      <c r="I32" s="253"/>
      <c r="J32" s="305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33" t="s">
        <v>77</v>
      </c>
      <c r="B33" s="334"/>
      <c r="C33" s="334"/>
      <c r="D33" s="334"/>
      <c r="E33" s="335"/>
      <c r="F33" s="122"/>
      <c r="G33" s="73"/>
      <c r="H33" s="327"/>
      <c r="I33" s="328"/>
      <c r="J33" s="329"/>
      <c r="K33" s="74"/>
      <c r="L33" s="74"/>
      <c r="M33" s="75"/>
    </row>
    <row r="34" spans="1:13" ht="13.5" thickBot="1">
      <c r="A34" s="333" t="s">
        <v>78</v>
      </c>
      <c r="B34" s="334"/>
      <c r="C34" s="334"/>
      <c r="D34" s="334"/>
      <c r="E34" s="335"/>
      <c r="F34" s="122"/>
      <c r="G34" s="70" t="s">
        <v>19</v>
      </c>
      <c r="H34" s="304" t="s">
        <v>79</v>
      </c>
      <c r="I34" s="253"/>
      <c r="J34" s="305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24" t="s">
        <v>80</v>
      </c>
      <c r="B35" s="325"/>
      <c r="C35" s="325"/>
      <c r="D35" s="325"/>
      <c r="E35" s="326"/>
      <c r="F35" s="78">
        <f>SUM(F24:F34)</f>
        <v>0</v>
      </c>
      <c r="G35" s="79"/>
      <c r="H35" s="327"/>
      <c r="I35" s="328"/>
      <c r="J35" s="329"/>
      <c r="K35" s="80"/>
      <c r="L35" s="80"/>
      <c r="M35" s="81"/>
    </row>
    <row r="36" spans="1:13" ht="15.75" thickBot="1">
      <c r="A36" s="330" t="s">
        <v>81</v>
      </c>
      <c r="B36" s="331"/>
      <c r="C36" s="331"/>
      <c r="D36" s="331"/>
      <c r="E36" s="332"/>
      <c r="F36" s="119"/>
      <c r="G36" s="82"/>
      <c r="H36" s="304" t="s">
        <v>82</v>
      </c>
      <c r="I36" s="253"/>
      <c r="J36" s="305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23" t="s">
        <v>84</v>
      </c>
      <c r="D42" s="323"/>
      <c r="E42" s="323"/>
      <c r="F42" s="323"/>
      <c r="G42" s="86"/>
      <c r="H42" s="323" t="s">
        <v>54</v>
      </c>
      <c r="I42" s="323"/>
      <c r="J42" s="323"/>
      <c r="K42" s="86"/>
      <c r="L42" s="323" t="s">
        <v>55</v>
      </c>
      <c r="M42" s="323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H29:J29"/>
    <mergeCell ref="A34:E34"/>
    <mergeCell ref="A29:E29"/>
    <mergeCell ref="A28:E28"/>
    <mergeCell ref="H28:J28"/>
    <mergeCell ref="A30:E30"/>
    <mergeCell ref="H30:J30"/>
    <mergeCell ref="H33:J33"/>
    <mergeCell ref="A33:E33"/>
    <mergeCell ref="A31:E31"/>
    <mergeCell ref="H31:J31"/>
    <mergeCell ref="L42:M42"/>
    <mergeCell ref="A35:E35"/>
    <mergeCell ref="H35:J35"/>
    <mergeCell ref="A36:E36"/>
    <mergeCell ref="H36:J36"/>
    <mergeCell ref="C42:F42"/>
    <mergeCell ref="H34:J34"/>
    <mergeCell ref="H42:J42"/>
    <mergeCell ref="A32:E32"/>
    <mergeCell ref="H23:J23"/>
    <mergeCell ref="A24:E24"/>
    <mergeCell ref="H24:J24"/>
    <mergeCell ref="A21:F21"/>
    <mergeCell ref="H21:J21"/>
    <mergeCell ref="A22:E22"/>
    <mergeCell ref="H22:J22"/>
    <mergeCell ref="A23:E23"/>
    <mergeCell ref="H32:J32"/>
    <mergeCell ref="A14:E14"/>
    <mergeCell ref="G14:J14"/>
    <mergeCell ref="A15:E15"/>
    <mergeCell ref="A27:E27"/>
    <mergeCell ref="H27:J27"/>
    <mergeCell ref="A25:E25"/>
    <mergeCell ref="H25:J25"/>
    <mergeCell ref="A26:E26"/>
    <mergeCell ref="H26:J26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A4:J4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K4:M4"/>
    <mergeCell ref="G15:J15"/>
    <mergeCell ref="G6:J6"/>
    <mergeCell ref="A7:E7"/>
    <mergeCell ref="G7:J7"/>
    <mergeCell ref="A1:M1"/>
    <mergeCell ref="A2:G2"/>
    <mergeCell ref="A3:B3"/>
    <mergeCell ref="C3:F3"/>
    <mergeCell ref="I3:J3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6" t="s">
        <v>90</v>
      </c>
      <c r="B2" s="337"/>
      <c r="C2" s="338"/>
    </row>
    <row r="3" spans="1:3" ht="12.75">
      <c r="A3" s="336" t="s">
        <v>91</v>
      </c>
      <c r="B3" s="337"/>
      <c r="C3" s="338"/>
    </row>
    <row r="4" spans="1:3" ht="12.75">
      <c r="A4" s="343" t="s">
        <v>107</v>
      </c>
      <c r="B4" s="344"/>
      <c r="C4" s="345"/>
    </row>
    <row r="5" spans="1:3" ht="13.5" thickBot="1">
      <c r="A5" s="339" t="s">
        <v>92</v>
      </c>
      <c r="B5" s="340"/>
      <c r="C5" s="341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24" t="s">
        <v>97</v>
      </c>
      <c r="B12" s="325"/>
      <c r="C12" s="342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24" t="s">
        <v>101</v>
      </c>
      <c r="B19" s="325"/>
      <c r="C19" s="342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6" t="s">
        <v>90</v>
      </c>
      <c r="B30" s="337"/>
      <c r="C30" s="338"/>
    </row>
    <row r="31" spans="1:3" ht="12.75">
      <c r="A31" s="336" t="s">
        <v>91</v>
      </c>
      <c r="B31" s="337"/>
      <c r="C31" s="338"/>
    </row>
    <row r="32" spans="1:3" ht="12.75">
      <c r="A32" s="336" t="str">
        <f>A4</f>
        <v>RUBINÉIA</v>
      </c>
      <c r="B32" s="337"/>
      <c r="C32" s="338"/>
    </row>
    <row r="33" spans="1:3" ht="13.5" thickBot="1">
      <c r="A33" s="339" t="s">
        <v>105</v>
      </c>
      <c r="B33" s="340"/>
      <c r="C33" s="341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24" t="s">
        <v>97</v>
      </c>
      <c r="B40" s="325"/>
      <c r="C40" s="342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24" t="s">
        <v>101</v>
      </c>
      <c r="B47" s="325"/>
      <c r="C47" s="342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6" t="s">
        <v>90</v>
      </c>
      <c r="B57" s="337"/>
      <c r="C57" s="338"/>
    </row>
    <row r="58" spans="1:3" ht="12.75">
      <c r="A58" s="336" t="s">
        <v>91</v>
      </c>
      <c r="B58" s="337"/>
      <c r="C58" s="338"/>
    </row>
    <row r="59" spans="1:3" ht="12.75">
      <c r="A59" s="336" t="str">
        <f>A4</f>
        <v>RUBINÉIA</v>
      </c>
      <c r="B59" s="337"/>
      <c r="C59" s="338"/>
    </row>
    <row r="60" spans="1:3" ht="13.5" thickBot="1">
      <c r="A60" s="339" t="s">
        <v>106</v>
      </c>
      <c r="B60" s="340"/>
      <c r="C60" s="341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24" t="s">
        <v>97</v>
      </c>
      <c r="B67" s="325"/>
      <c r="C67" s="342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24" t="s">
        <v>101</v>
      </c>
      <c r="B74" s="325"/>
      <c r="C74" s="342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15.75">
      <c r="A2" s="365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7"/>
    </row>
    <row r="3" spans="1:15" ht="15.75" customHeight="1" thickBot="1">
      <c r="A3" s="378" t="s">
        <v>2</v>
      </c>
      <c r="B3" s="379"/>
      <c r="C3" s="368" t="s">
        <v>153</v>
      </c>
      <c r="D3" s="369"/>
      <c r="E3" s="369"/>
      <c r="F3" s="369"/>
      <c r="G3" s="369"/>
      <c r="H3" s="369"/>
      <c r="I3" s="370"/>
      <c r="J3" s="212" t="s">
        <v>3</v>
      </c>
      <c r="K3" s="213" t="s">
        <v>172</v>
      </c>
      <c r="L3" s="385" t="s">
        <v>4</v>
      </c>
      <c r="M3" s="386"/>
      <c r="N3" s="391">
        <v>2013</v>
      </c>
      <c r="O3" s="392"/>
    </row>
    <row r="4" spans="1:15" ht="15.75" customHeight="1">
      <c r="A4" s="375" t="s">
        <v>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12.75">
      <c r="A5" s="396" t="s">
        <v>6</v>
      </c>
      <c r="B5" s="397"/>
      <c r="C5" s="397"/>
      <c r="D5" s="397"/>
      <c r="E5" s="397"/>
      <c r="F5" s="397"/>
      <c r="G5" s="383" t="s">
        <v>7</v>
      </c>
      <c r="H5" s="384"/>
      <c r="I5" s="380" t="s">
        <v>8</v>
      </c>
      <c r="J5" s="381"/>
      <c r="K5" s="381"/>
      <c r="L5" s="382"/>
      <c r="M5" s="180" t="s">
        <v>9</v>
      </c>
      <c r="N5" s="201" t="s">
        <v>10</v>
      </c>
      <c r="O5" s="202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480634.77</v>
      </c>
      <c r="H6" s="351"/>
      <c r="I6" s="276" t="s">
        <v>129</v>
      </c>
      <c r="J6" s="277"/>
      <c r="K6" s="277"/>
      <c r="L6" s="277"/>
      <c r="M6" s="14"/>
      <c r="N6" s="174"/>
      <c r="O6" s="175"/>
    </row>
    <row r="7" spans="1:15" ht="12.75">
      <c r="A7" s="347" t="s">
        <v>13</v>
      </c>
      <c r="B7" s="348"/>
      <c r="C7" s="348"/>
      <c r="D7" s="348"/>
      <c r="E7" s="348"/>
      <c r="F7" s="348"/>
      <c r="G7" s="350">
        <v>389244.14</v>
      </c>
      <c r="H7" s="351"/>
      <c r="I7" s="274" t="s">
        <v>111</v>
      </c>
      <c r="J7" s="275"/>
      <c r="K7" s="275"/>
      <c r="L7" s="275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7" t="s">
        <v>14</v>
      </c>
      <c r="B8" s="348"/>
      <c r="C8" s="348"/>
      <c r="D8" s="348"/>
      <c r="E8" s="348"/>
      <c r="F8" s="348"/>
      <c r="G8" s="350">
        <v>729654.27</v>
      </c>
      <c r="H8" s="351"/>
      <c r="I8" s="276" t="s">
        <v>112</v>
      </c>
      <c r="J8" s="277"/>
      <c r="K8" s="277"/>
      <c r="L8" s="277"/>
      <c r="M8" s="14"/>
      <c r="N8" s="174"/>
      <c r="O8" s="175"/>
    </row>
    <row r="9" spans="1:15" ht="12.75">
      <c r="A9" s="347" t="s">
        <v>15</v>
      </c>
      <c r="B9" s="348"/>
      <c r="C9" s="348"/>
      <c r="D9" s="348"/>
      <c r="E9" s="348"/>
      <c r="F9" s="348"/>
      <c r="G9" s="350">
        <v>543146.9</v>
      </c>
      <c r="H9" s="351"/>
      <c r="I9" s="276" t="s">
        <v>87</v>
      </c>
      <c r="J9" s="277"/>
      <c r="K9" s="277"/>
      <c r="L9" s="277"/>
      <c r="M9" s="14"/>
      <c r="N9" s="174"/>
      <c r="O9" s="175"/>
    </row>
    <row r="10" spans="1:15" ht="12.75">
      <c r="A10" s="347" t="s">
        <v>16</v>
      </c>
      <c r="B10" s="348"/>
      <c r="C10" s="348"/>
      <c r="D10" s="348"/>
      <c r="E10" s="348"/>
      <c r="F10" s="348"/>
      <c r="G10" s="350">
        <f>77142.59+1553.76</f>
        <v>78696.34999999999</v>
      </c>
      <c r="H10" s="351"/>
      <c r="I10" s="274" t="s">
        <v>17</v>
      </c>
      <c r="J10" s="275"/>
      <c r="K10" s="275"/>
      <c r="L10" s="275"/>
      <c r="M10" s="14"/>
      <c r="N10" s="14"/>
      <c r="O10" s="17"/>
    </row>
    <row r="11" spans="1:15" ht="12.75">
      <c r="A11" s="347" t="s">
        <v>18</v>
      </c>
      <c r="B11" s="348"/>
      <c r="C11" s="348"/>
      <c r="D11" s="348"/>
      <c r="E11" s="348"/>
      <c r="F11" s="348"/>
      <c r="G11" s="350">
        <f>35376.45+531.44</f>
        <v>35907.89</v>
      </c>
      <c r="H11" s="351"/>
      <c r="I11" s="170" t="s">
        <v>19</v>
      </c>
      <c r="J11" s="349" t="s">
        <v>20</v>
      </c>
      <c r="K11" s="349"/>
      <c r="L11" s="349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7" t="s">
        <v>21</v>
      </c>
      <c r="B12" s="348"/>
      <c r="C12" s="348"/>
      <c r="D12" s="348"/>
      <c r="E12" s="348"/>
      <c r="F12" s="348"/>
      <c r="G12" s="350">
        <f>10172.72+122.39</f>
        <v>10295.109999999999</v>
      </c>
      <c r="H12" s="351"/>
      <c r="I12" s="65" t="s">
        <v>22</v>
      </c>
      <c r="J12" s="275" t="s">
        <v>66</v>
      </c>
      <c r="K12" s="275"/>
      <c r="L12" s="275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7" t="s">
        <v>24</v>
      </c>
      <c r="B13" s="348"/>
      <c r="C13" s="348"/>
      <c r="D13" s="348"/>
      <c r="E13" s="348"/>
      <c r="F13" s="348"/>
      <c r="G13" s="350">
        <f>8244315.41</f>
        <v>8244315.41</v>
      </c>
      <c r="H13" s="351"/>
      <c r="I13" s="65" t="s">
        <v>22</v>
      </c>
      <c r="J13" s="275" t="s">
        <v>126</v>
      </c>
      <c r="K13" s="275"/>
      <c r="L13" s="275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401" t="s">
        <v>26</v>
      </c>
      <c r="B14" s="402"/>
      <c r="C14" s="402"/>
      <c r="D14" s="402"/>
      <c r="E14" s="402"/>
      <c r="F14" s="402"/>
      <c r="G14" s="398">
        <v>390086.22</v>
      </c>
      <c r="H14" s="399"/>
      <c r="I14" s="221" t="s">
        <v>22</v>
      </c>
      <c r="J14" s="275" t="s">
        <v>130</v>
      </c>
      <c r="K14" s="275"/>
      <c r="L14" s="275"/>
      <c r="M14" s="14"/>
      <c r="N14" s="14"/>
      <c r="O14" s="17"/>
    </row>
    <row r="15" spans="1:15" ht="12.75">
      <c r="A15" s="347" t="s">
        <v>28</v>
      </c>
      <c r="B15" s="348"/>
      <c r="C15" s="348"/>
      <c r="D15" s="348"/>
      <c r="E15" s="348"/>
      <c r="F15" s="348"/>
      <c r="G15" s="350">
        <v>46224.19</v>
      </c>
      <c r="H15" s="351"/>
      <c r="I15" s="65" t="s">
        <v>162</v>
      </c>
      <c r="J15" s="400" t="s">
        <v>163</v>
      </c>
      <c r="K15" s="296"/>
      <c r="L15" s="297"/>
      <c r="M15" s="14">
        <v>0</v>
      </c>
      <c r="N15" s="14">
        <v>0</v>
      </c>
      <c r="O15" s="17">
        <v>0</v>
      </c>
    </row>
    <row r="16" spans="1:15" ht="12.75">
      <c r="A16" s="374" t="s">
        <v>30</v>
      </c>
      <c r="B16" s="308"/>
      <c r="C16" s="308"/>
      <c r="D16" s="308"/>
      <c r="E16" s="308"/>
      <c r="F16" s="309"/>
      <c r="G16" s="351">
        <v>10122948.92</v>
      </c>
      <c r="H16" s="403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374" t="s">
        <v>33</v>
      </c>
      <c r="B17" s="308"/>
      <c r="C17" s="308"/>
      <c r="D17" s="308"/>
      <c r="E17" s="308"/>
      <c r="F17" s="309"/>
      <c r="G17" s="351">
        <v>960633.89</v>
      </c>
      <c r="H17" s="403"/>
      <c r="I17" s="65" t="s">
        <v>31</v>
      </c>
      <c r="J17" s="348" t="s">
        <v>32</v>
      </c>
      <c r="K17" s="348"/>
      <c r="L17" s="348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7" t="s">
        <v>35</v>
      </c>
      <c r="B18" s="348"/>
      <c r="C18" s="348"/>
      <c r="D18" s="348"/>
      <c r="E18" s="348"/>
      <c r="F18" s="348"/>
      <c r="G18" s="350">
        <v>73491.4</v>
      </c>
      <c r="H18" s="351"/>
      <c r="I18" s="65" t="s">
        <v>31</v>
      </c>
      <c r="J18" s="348" t="s">
        <v>34</v>
      </c>
      <c r="K18" s="348"/>
      <c r="L18" s="348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7"/>
      <c r="B19" s="348"/>
      <c r="C19" s="348"/>
      <c r="D19" s="348"/>
      <c r="E19" s="348"/>
      <c r="F19" s="348"/>
      <c r="G19" s="350"/>
      <c r="H19" s="351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57"/>
      <c r="B20" s="358"/>
      <c r="C20" s="358"/>
      <c r="D20" s="358"/>
      <c r="E20" s="358"/>
      <c r="F20" s="358"/>
      <c r="G20" s="350"/>
      <c r="H20" s="351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57" t="s">
        <v>37</v>
      </c>
      <c r="B21" s="358"/>
      <c r="C21" s="358"/>
      <c r="D21" s="358"/>
      <c r="E21" s="358"/>
      <c r="F21" s="358"/>
      <c r="G21" s="350">
        <f>SUM(G6:G20)</f>
        <v>22105279.46</v>
      </c>
      <c r="H21" s="351"/>
      <c r="I21" s="173"/>
      <c r="J21" s="348" t="s">
        <v>174</v>
      </c>
      <c r="K21" s="348"/>
      <c r="L21" s="348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313"/>
      <c r="B22" s="314"/>
      <c r="C22" s="314"/>
      <c r="D22" s="314"/>
      <c r="E22" s="314"/>
      <c r="F22" s="314"/>
      <c r="G22" s="314"/>
      <c r="H22" s="314"/>
      <c r="I22" s="173"/>
      <c r="J22" s="348"/>
      <c r="K22" s="348"/>
      <c r="L22" s="348"/>
      <c r="M22" s="163"/>
      <c r="N22" s="163"/>
      <c r="O22" s="178"/>
    </row>
    <row r="23" spans="1:15" ht="13.5" thickBot="1">
      <c r="A23" s="281" t="s">
        <v>118</v>
      </c>
      <c r="B23" s="287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7" t="s">
        <v>120</v>
      </c>
      <c r="B24" s="348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7" t="s">
        <v>121</v>
      </c>
      <c r="B25" s="348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80" t="s">
        <v>113</v>
      </c>
      <c r="J25" s="406"/>
      <c r="K25" s="406"/>
      <c r="L25" s="407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7" t="s">
        <v>122</v>
      </c>
      <c r="B26" s="348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355" t="s">
        <v>155</v>
      </c>
      <c r="B27" s="356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393" t="s">
        <v>114</v>
      </c>
      <c r="J27" s="394"/>
      <c r="K27" s="394"/>
      <c r="L27" s="395"/>
      <c r="M27" s="181"/>
      <c r="N27" s="182"/>
      <c r="O27" s="183"/>
    </row>
    <row r="28" spans="1:15" ht="12.75">
      <c r="A28" s="355" t="s">
        <v>156</v>
      </c>
      <c r="B28" s="356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59" t="s">
        <v>154</v>
      </c>
      <c r="B29" s="360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0" t="s">
        <v>127</v>
      </c>
      <c r="K29" s="296"/>
      <c r="L29" s="297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59"/>
      <c r="B30" s="360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0" t="s">
        <v>170</v>
      </c>
      <c r="K30" s="296"/>
      <c r="L30" s="297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408"/>
      <c r="B31" s="360"/>
      <c r="C31" s="168"/>
      <c r="D31" s="168"/>
      <c r="E31" s="168"/>
      <c r="F31" s="14">
        <f t="shared" si="0"/>
        <v>0</v>
      </c>
      <c r="G31" s="14"/>
      <c r="H31" s="157"/>
      <c r="I31" s="319"/>
      <c r="J31" s="358"/>
      <c r="K31" s="358"/>
      <c r="L31" s="358"/>
      <c r="M31" s="162"/>
      <c r="N31" s="162"/>
      <c r="O31" s="167"/>
    </row>
    <row r="32" spans="1:15" ht="13.5" thickBot="1">
      <c r="A32" s="409" t="s">
        <v>0</v>
      </c>
      <c r="B32" s="41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0"/>
      <c r="J32" s="423"/>
      <c r="K32" s="423"/>
      <c r="L32" s="423"/>
      <c r="M32" s="37"/>
      <c r="N32" s="37"/>
      <c r="O32" s="38"/>
    </row>
    <row r="33" spans="1:15" ht="12.75">
      <c r="A33" s="411"/>
      <c r="B33" s="412"/>
      <c r="C33" s="412"/>
      <c r="D33" s="412"/>
      <c r="E33" s="412"/>
      <c r="F33" s="412"/>
      <c r="G33" s="412"/>
      <c r="H33" s="413"/>
      <c r="I33" s="361"/>
      <c r="J33" s="362"/>
      <c r="K33" s="362"/>
      <c r="L33" s="362"/>
      <c r="M33" s="34"/>
      <c r="N33" s="190"/>
      <c r="O33" s="191"/>
    </row>
    <row r="34" spans="1:15" ht="12.75">
      <c r="A34" s="357" t="s">
        <v>123</v>
      </c>
      <c r="B34" s="358"/>
      <c r="C34" s="358"/>
      <c r="D34" s="358"/>
      <c r="E34" s="358"/>
      <c r="F34" s="358"/>
      <c r="G34" s="363">
        <v>4531094.35</v>
      </c>
      <c r="H34" s="364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357" t="s">
        <v>47</v>
      </c>
      <c r="B35" s="358"/>
      <c r="C35" s="358"/>
      <c r="D35" s="358"/>
      <c r="E35" s="358"/>
      <c r="F35" s="358"/>
      <c r="G35" s="363">
        <v>17418.78</v>
      </c>
      <c r="H35" s="364"/>
      <c r="I35" s="408"/>
      <c r="J35" s="360"/>
      <c r="K35" s="360"/>
      <c r="L35" s="360"/>
      <c r="M35" s="54"/>
      <c r="N35" s="54"/>
      <c r="O35" s="192"/>
    </row>
    <row r="36" spans="1:15" ht="13.5" thickBot="1">
      <c r="A36" s="424" t="s">
        <v>116</v>
      </c>
      <c r="B36" s="425"/>
      <c r="C36" s="425"/>
      <c r="D36" s="425"/>
      <c r="E36" s="425"/>
      <c r="F36" s="425"/>
      <c r="G36" s="414">
        <v>5.38</v>
      </c>
      <c r="H36" s="415"/>
      <c r="I36" s="371" t="s">
        <v>137</v>
      </c>
      <c r="J36" s="372"/>
      <c r="K36" s="372"/>
      <c r="L36" s="373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19" t="s">
        <v>151</v>
      </c>
      <c r="B37" s="420"/>
      <c r="C37" s="420"/>
      <c r="D37" s="420"/>
      <c r="E37" s="420"/>
      <c r="F37" s="420"/>
      <c r="G37" s="421">
        <v>22185.75</v>
      </c>
      <c r="H37" s="422"/>
      <c r="I37" s="352"/>
      <c r="J37" s="353"/>
      <c r="K37" s="353"/>
      <c r="L37" s="353"/>
      <c r="M37" s="353"/>
      <c r="N37" s="353"/>
      <c r="O37" s="354"/>
    </row>
    <row r="38" spans="1:15" ht="13.5" thickBot="1">
      <c r="A38" s="339" t="s">
        <v>152</v>
      </c>
      <c r="B38" s="340"/>
      <c r="C38" s="340"/>
      <c r="D38" s="340"/>
      <c r="E38" s="340"/>
      <c r="F38" s="340"/>
      <c r="G38" s="404">
        <v>22185.75</v>
      </c>
      <c r="H38" s="405"/>
      <c r="I38" s="352"/>
      <c r="J38" s="353"/>
      <c r="K38" s="353"/>
      <c r="L38" s="353"/>
      <c r="M38" s="353"/>
      <c r="N38" s="353"/>
      <c r="O38" s="354"/>
    </row>
    <row r="39" spans="1:15" ht="12.75">
      <c r="A39" s="416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8"/>
    </row>
    <row r="40" spans="1:15" ht="12.75">
      <c r="A40" s="390" t="s">
        <v>164</v>
      </c>
      <c r="B40" s="387"/>
      <c r="C40" s="387"/>
      <c r="D40" s="387"/>
      <c r="E40" s="337" t="s">
        <v>171</v>
      </c>
      <c r="F40" s="389"/>
      <c r="G40" s="389"/>
      <c r="H40" s="389"/>
      <c r="I40" s="389"/>
      <c r="J40" s="346"/>
      <c r="K40" s="387" t="s">
        <v>165</v>
      </c>
      <c r="L40" s="387"/>
      <c r="M40" s="84"/>
      <c r="N40" s="387" t="s">
        <v>167</v>
      </c>
      <c r="O40" s="388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I34:L34"/>
    <mergeCell ref="J29:L29"/>
    <mergeCell ref="I31:L31"/>
    <mergeCell ref="A39:O39"/>
    <mergeCell ref="J30:L30"/>
    <mergeCell ref="A37:F37"/>
    <mergeCell ref="G37:H37"/>
    <mergeCell ref="I37:O37"/>
    <mergeCell ref="I32:L32"/>
    <mergeCell ref="A36:F36"/>
    <mergeCell ref="A38:F38"/>
    <mergeCell ref="G38:H38"/>
    <mergeCell ref="I25:L25"/>
    <mergeCell ref="A23:B23"/>
    <mergeCell ref="A34:F34"/>
    <mergeCell ref="A31:B31"/>
    <mergeCell ref="A32:B32"/>
    <mergeCell ref="A33:H33"/>
    <mergeCell ref="I35:L35"/>
    <mergeCell ref="G36:H36"/>
    <mergeCell ref="A11:F11"/>
    <mergeCell ref="A7:F7"/>
    <mergeCell ref="J13:L13"/>
    <mergeCell ref="J17:L17"/>
    <mergeCell ref="I7:L7"/>
    <mergeCell ref="G7:H7"/>
    <mergeCell ref="I9:L9"/>
    <mergeCell ref="A10:F10"/>
    <mergeCell ref="A8:F8"/>
    <mergeCell ref="G9:H9"/>
    <mergeCell ref="J18:L18"/>
    <mergeCell ref="J21:L21"/>
    <mergeCell ref="J15:L15"/>
    <mergeCell ref="A14:F14"/>
    <mergeCell ref="A20:F20"/>
    <mergeCell ref="G17:H17"/>
    <mergeCell ref="A18:F18"/>
    <mergeCell ref="J14:L14"/>
    <mergeCell ref="G16:H16"/>
    <mergeCell ref="A22:H22"/>
    <mergeCell ref="G19:H19"/>
    <mergeCell ref="G20:H20"/>
    <mergeCell ref="A13:F13"/>
    <mergeCell ref="G15:H15"/>
    <mergeCell ref="A15:F15"/>
    <mergeCell ref="G14:H14"/>
    <mergeCell ref="N40:O40"/>
    <mergeCell ref="K40:L40"/>
    <mergeCell ref="E40:J40"/>
    <mergeCell ref="A40:D40"/>
    <mergeCell ref="N3:O3"/>
    <mergeCell ref="G6:H6"/>
    <mergeCell ref="I27:L27"/>
    <mergeCell ref="A24:B24"/>
    <mergeCell ref="A5:F5"/>
    <mergeCell ref="G21:H21"/>
    <mergeCell ref="A1:O1"/>
    <mergeCell ref="A3:B3"/>
    <mergeCell ref="I5:L5"/>
    <mergeCell ref="G5:H5"/>
    <mergeCell ref="A4:O4"/>
    <mergeCell ref="A12:F12"/>
    <mergeCell ref="I10:L10"/>
    <mergeCell ref="J12:L12"/>
    <mergeCell ref="G8:H8"/>
    <mergeCell ref="L3:M3"/>
    <mergeCell ref="I36:L36"/>
    <mergeCell ref="G34:H34"/>
    <mergeCell ref="A25:B25"/>
    <mergeCell ref="A16:F16"/>
    <mergeCell ref="A17:F17"/>
    <mergeCell ref="A19:F19"/>
    <mergeCell ref="A21:F21"/>
    <mergeCell ref="A26:B26"/>
    <mergeCell ref="A29:B29"/>
    <mergeCell ref="G18:H18"/>
    <mergeCell ref="A30:B30"/>
    <mergeCell ref="I33:L33"/>
    <mergeCell ref="G35:H35"/>
    <mergeCell ref="A2:O2"/>
    <mergeCell ref="C3:I3"/>
    <mergeCell ref="A9:F9"/>
    <mergeCell ref="I8:L8"/>
    <mergeCell ref="G10:H10"/>
    <mergeCell ref="G11:H11"/>
    <mergeCell ref="G12:H12"/>
    <mergeCell ref="I6:L6"/>
    <mergeCell ref="I26:L26"/>
    <mergeCell ref="A6:F6"/>
    <mergeCell ref="J11:L11"/>
    <mergeCell ref="G13:H13"/>
    <mergeCell ref="I38:O38"/>
    <mergeCell ref="A27:B27"/>
    <mergeCell ref="A28:B28"/>
    <mergeCell ref="J22:L22"/>
    <mergeCell ref="A35:F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40" t="s">
        <v>56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2"/>
    </row>
    <row r="2" spans="1:15" ht="15.75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5"/>
    </row>
    <row r="3" spans="1:15" ht="15.75" customHeight="1" thickBot="1">
      <c r="A3" s="378" t="s">
        <v>2</v>
      </c>
      <c r="B3" s="379"/>
      <c r="C3" s="446" t="s">
        <v>153</v>
      </c>
      <c r="D3" s="446"/>
      <c r="E3" s="446"/>
      <c r="F3" s="446"/>
      <c r="G3" s="446"/>
      <c r="H3" s="446"/>
      <c r="I3" s="446"/>
      <c r="J3" s="214" t="s">
        <v>3</v>
      </c>
      <c r="K3" s="368" t="s">
        <v>173</v>
      </c>
      <c r="L3" s="370"/>
      <c r="M3" s="426" t="s">
        <v>4</v>
      </c>
      <c r="N3" s="427"/>
      <c r="O3" s="225">
        <v>2013</v>
      </c>
    </row>
    <row r="4" spans="1:15" ht="15.75" customHeight="1">
      <c r="A4" s="375" t="s">
        <v>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12.75">
      <c r="A5" s="396" t="s">
        <v>6</v>
      </c>
      <c r="B5" s="397"/>
      <c r="C5" s="397"/>
      <c r="D5" s="397"/>
      <c r="E5" s="397"/>
      <c r="F5" s="397"/>
      <c r="G5" s="447" t="s">
        <v>7</v>
      </c>
      <c r="H5" s="448"/>
      <c r="I5" s="380" t="s">
        <v>117</v>
      </c>
      <c r="J5" s="381"/>
      <c r="K5" s="381"/>
      <c r="L5" s="382"/>
      <c r="M5" s="180" t="s">
        <v>9</v>
      </c>
      <c r="N5" s="201" t="s">
        <v>10</v>
      </c>
      <c r="O5" s="202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480634.77</v>
      </c>
      <c r="H6" s="351"/>
      <c r="I6" s="276" t="s">
        <v>58</v>
      </c>
      <c r="J6" s="277"/>
      <c r="K6" s="277"/>
      <c r="L6" s="277"/>
      <c r="M6" s="14">
        <v>7833711.91</v>
      </c>
      <c r="N6" s="174">
        <v>7493112.94</v>
      </c>
      <c r="O6" s="175">
        <v>7154033.49</v>
      </c>
    </row>
    <row r="7" spans="1:15" ht="12.75">
      <c r="A7" s="347" t="s">
        <v>13</v>
      </c>
      <c r="B7" s="348"/>
      <c r="C7" s="348"/>
      <c r="D7" s="348"/>
      <c r="E7" s="348"/>
      <c r="F7" s="348"/>
      <c r="G7" s="350">
        <v>389244.14</v>
      </c>
      <c r="H7" s="351"/>
      <c r="I7" s="274" t="s">
        <v>143</v>
      </c>
      <c r="J7" s="275"/>
      <c r="K7" s="275"/>
      <c r="L7" s="275"/>
      <c r="M7" s="14"/>
      <c r="N7" s="174"/>
      <c r="O7" s="175"/>
    </row>
    <row r="8" spans="1:15" ht="12.75">
      <c r="A8" s="347" t="s">
        <v>14</v>
      </c>
      <c r="B8" s="348"/>
      <c r="C8" s="348"/>
      <c r="D8" s="348"/>
      <c r="E8" s="348"/>
      <c r="F8" s="348"/>
      <c r="G8" s="350">
        <v>729654.27</v>
      </c>
      <c r="H8" s="351"/>
      <c r="I8" s="276" t="s">
        <v>144</v>
      </c>
      <c r="J8" s="277"/>
      <c r="K8" s="277"/>
      <c r="L8" s="277"/>
      <c r="M8" s="14"/>
      <c r="N8" s="174"/>
      <c r="O8" s="175"/>
    </row>
    <row r="9" spans="1:15" ht="12.75">
      <c r="A9" s="347" t="s">
        <v>15</v>
      </c>
      <c r="B9" s="348"/>
      <c r="C9" s="348"/>
      <c r="D9" s="348"/>
      <c r="E9" s="348"/>
      <c r="F9" s="348"/>
      <c r="G9" s="350">
        <v>543146.9</v>
      </c>
      <c r="H9" s="351"/>
      <c r="I9" s="276" t="s">
        <v>145</v>
      </c>
      <c r="J9" s="277"/>
      <c r="K9" s="277"/>
      <c r="L9" s="277"/>
      <c r="M9" s="14"/>
      <c r="N9" s="174"/>
      <c r="O9" s="175"/>
    </row>
    <row r="10" spans="1:15" ht="12.75">
      <c r="A10" s="347" t="s">
        <v>16</v>
      </c>
      <c r="B10" s="348"/>
      <c r="C10" s="348"/>
      <c r="D10" s="348"/>
      <c r="E10" s="348"/>
      <c r="F10" s="348"/>
      <c r="G10" s="350">
        <f>77142.59+1553.76</f>
        <v>78696.34999999999</v>
      </c>
      <c r="H10" s="351"/>
      <c r="I10" s="274" t="s">
        <v>146</v>
      </c>
      <c r="J10" s="275"/>
      <c r="K10" s="275"/>
      <c r="L10" s="275"/>
      <c r="M10" s="14"/>
      <c r="N10" s="14"/>
      <c r="O10" s="17"/>
    </row>
    <row r="11" spans="1:15" ht="12.75">
      <c r="A11" s="347" t="s">
        <v>18</v>
      </c>
      <c r="B11" s="348"/>
      <c r="C11" s="348"/>
      <c r="D11" s="348"/>
      <c r="E11" s="348"/>
      <c r="F11" s="348"/>
      <c r="G11" s="350">
        <f>35376.45+531.44</f>
        <v>35907.89</v>
      </c>
      <c r="H11" s="351"/>
      <c r="I11" s="317"/>
      <c r="J11" s="318"/>
      <c r="K11" s="318"/>
      <c r="L11" s="319"/>
      <c r="M11" s="20"/>
      <c r="N11" s="20"/>
      <c r="O11" s="21"/>
    </row>
    <row r="12" spans="1:15" ht="12.75">
      <c r="A12" s="347" t="s">
        <v>21</v>
      </c>
      <c r="B12" s="348"/>
      <c r="C12" s="348"/>
      <c r="D12" s="348"/>
      <c r="E12" s="348"/>
      <c r="F12" s="348"/>
      <c r="G12" s="350">
        <f>10172.72+122.39</f>
        <v>10295.109999999999</v>
      </c>
      <c r="H12" s="351"/>
      <c r="I12" s="317"/>
      <c r="J12" s="318"/>
      <c r="K12" s="318"/>
      <c r="L12" s="319"/>
      <c r="M12" s="14"/>
      <c r="N12" s="14"/>
      <c r="O12" s="17"/>
    </row>
    <row r="13" spans="1:15" ht="12.75">
      <c r="A13" s="347" t="s">
        <v>24</v>
      </c>
      <c r="B13" s="348"/>
      <c r="C13" s="348"/>
      <c r="D13" s="348"/>
      <c r="E13" s="348"/>
      <c r="F13" s="348"/>
      <c r="G13" s="350">
        <f>8244315.41</f>
        <v>8244315.41</v>
      </c>
      <c r="H13" s="351"/>
      <c r="I13" s="317"/>
      <c r="J13" s="318"/>
      <c r="K13" s="318"/>
      <c r="L13" s="319"/>
      <c r="M13" s="14"/>
      <c r="N13" s="14"/>
      <c r="O13" s="17"/>
    </row>
    <row r="14" spans="1:15" ht="12.75">
      <c r="A14" s="347" t="s">
        <v>26</v>
      </c>
      <c r="B14" s="348"/>
      <c r="C14" s="348"/>
      <c r="D14" s="348"/>
      <c r="E14" s="348"/>
      <c r="F14" s="348"/>
      <c r="G14" s="398">
        <v>390086.22</v>
      </c>
      <c r="H14" s="399"/>
      <c r="I14" s="317"/>
      <c r="J14" s="318"/>
      <c r="K14" s="318"/>
      <c r="L14" s="319"/>
      <c r="M14" s="14"/>
      <c r="N14" s="14"/>
      <c r="O14" s="17"/>
    </row>
    <row r="15" spans="1:15" ht="12.75">
      <c r="A15" s="347" t="s">
        <v>28</v>
      </c>
      <c r="B15" s="348"/>
      <c r="C15" s="348"/>
      <c r="D15" s="348"/>
      <c r="E15" s="348"/>
      <c r="F15" s="348"/>
      <c r="G15" s="350">
        <v>46224.19</v>
      </c>
      <c r="H15" s="351"/>
      <c r="I15" s="317"/>
      <c r="J15" s="318"/>
      <c r="K15" s="318"/>
      <c r="L15" s="319"/>
      <c r="M15" s="20"/>
      <c r="N15" s="20"/>
      <c r="O15" s="21"/>
    </row>
    <row r="16" spans="1:15" ht="12.75">
      <c r="A16" s="347" t="s">
        <v>30</v>
      </c>
      <c r="B16" s="348"/>
      <c r="C16" s="348"/>
      <c r="D16" s="348"/>
      <c r="E16" s="348"/>
      <c r="F16" s="348"/>
      <c r="G16" s="351">
        <v>10122948.92</v>
      </c>
      <c r="H16" s="403"/>
      <c r="I16" s="317"/>
      <c r="J16" s="318"/>
      <c r="K16" s="318"/>
      <c r="L16" s="319"/>
      <c r="M16" s="14"/>
      <c r="N16" s="174"/>
      <c r="O16" s="175"/>
    </row>
    <row r="17" spans="1:15" ht="12.75">
      <c r="A17" s="347" t="s">
        <v>33</v>
      </c>
      <c r="B17" s="348"/>
      <c r="C17" s="348"/>
      <c r="D17" s="348"/>
      <c r="E17" s="348"/>
      <c r="F17" s="348"/>
      <c r="G17" s="351">
        <v>960633.89</v>
      </c>
      <c r="H17" s="403"/>
      <c r="I17" s="317"/>
      <c r="J17" s="318"/>
      <c r="K17" s="318"/>
      <c r="L17" s="319"/>
      <c r="M17" s="14"/>
      <c r="N17" s="174"/>
      <c r="O17" s="175"/>
    </row>
    <row r="18" spans="1:15" ht="12.75">
      <c r="A18" s="347" t="s">
        <v>35</v>
      </c>
      <c r="B18" s="348"/>
      <c r="C18" s="348"/>
      <c r="D18" s="348"/>
      <c r="E18" s="348"/>
      <c r="F18" s="348"/>
      <c r="G18" s="350">
        <v>73491.4</v>
      </c>
      <c r="H18" s="351"/>
      <c r="I18" s="317"/>
      <c r="J18" s="318"/>
      <c r="K18" s="318"/>
      <c r="L18" s="319"/>
      <c r="M18" s="14"/>
      <c r="N18" s="14"/>
      <c r="O18" s="17"/>
    </row>
    <row r="19" spans="1:15" ht="12.75">
      <c r="A19" s="357"/>
      <c r="B19" s="358"/>
      <c r="C19" s="358"/>
      <c r="D19" s="358"/>
      <c r="E19" s="358"/>
      <c r="F19" s="358"/>
      <c r="G19" s="428"/>
      <c r="H19" s="429"/>
      <c r="I19" s="317"/>
      <c r="J19" s="318"/>
      <c r="K19" s="318"/>
      <c r="L19" s="319"/>
      <c r="M19" s="156"/>
      <c r="N19" s="156"/>
      <c r="O19" s="157"/>
    </row>
    <row r="20" spans="1:15" ht="13.5" thickBot="1">
      <c r="A20" s="357"/>
      <c r="B20" s="358"/>
      <c r="C20" s="358"/>
      <c r="D20" s="358"/>
      <c r="E20" s="358"/>
      <c r="F20" s="358"/>
      <c r="G20" s="428"/>
      <c r="H20" s="429"/>
      <c r="I20" s="449"/>
      <c r="J20" s="450"/>
      <c r="K20" s="450"/>
      <c r="L20" s="451"/>
      <c r="M20" s="163"/>
      <c r="N20" s="163"/>
      <c r="O20" s="178"/>
    </row>
    <row r="21" spans="1:15" ht="13.5" thickBot="1">
      <c r="A21" s="357" t="s">
        <v>37</v>
      </c>
      <c r="B21" s="358"/>
      <c r="C21" s="358"/>
      <c r="D21" s="358"/>
      <c r="E21" s="358"/>
      <c r="F21" s="358"/>
      <c r="G21" s="350">
        <f>SUM(G6:G20)</f>
        <v>22105279.46</v>
      </c>
      <c r="H21" s="429"/>
      <c r="I21" s="252" t="s">
        <v>147</v>
      </c>
      <c r="J21" s="253"/>
      <c r="K21" s="253"/>
      <c r="L21" s="305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313"/>
      <c r="B22" s="314"/>
      <c r="C22" s="314"/>
      <c r="D22" s="314"/>
      <c r="E22" s="314"/>
      <c r="F22" s="314"/>
      <c r="G22" s="314"/>
      <c r="H22" s="314"/>
      <c r="I22" s="313"/>
      <c r="J22" s="314"/>
      <c r="K22" s="314"/>
      <c r="L22" s="430"/>
      <c r="M22" s="74"/>
      <c r="N22" s="74"/>
      <c r="O22" s="75"/>
    </row>
    <row r="23" spans="1:15" ht="13.5" thickBot="1">
      <c r="A23" s="361" t="s">
        <v>118</v>
      </c>
      <c r="B23" s="362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52" t="s">
        <v>148</v>
      </c>
      <c r="J23" s="253"/>
      <c r="K23" s="253"/>
      <c r="L23" s="305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7" t="s">
        <v>138</v>
      </c>
      <c r="B24" s="348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33"/>
      <c r="J24" s="433"/>
      <c r="K24" s="433"/>
      <c r="L24" s="434"/>
      <c r="M24" s="160"/>
      <c r="N24" s="27"/>
      <c r="O24" s="28"/>
    </row>
    <row r="25" spans="1:15" ht="13.5" thickBot="1">
      <c r="A25" s="347" t="s">
        <v>142</v>
      </c>
      <c r="B25" s="348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52" t="s">
        <v>149</v>
      </c>
      <c r="J25" s="431"/>
      <c r="K25" s="431"/>
      <c r="L25" s="432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7" t="s">
        <v>139</v>
      </c>
      <c r="B26" s="348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408" t="s">
        <v>140</v>
      </c>
      <c r="B27" s="360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393" t="s">
        <v>150</v>
      </c>
      <c r="J27" s="394"/>
      <c r="K27" s="394"/>
      <c r="L27" s="395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408" t="s">
        <v>141</v>
      </c>
      <c r="B28" s="360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61"/>
      <c r="J28" s="362"/>
      <c r="K28" s="362"/>
      <c r="L28" s="362"/>
      <c r="M28" s="34"/>
      <c r="N28" s="34"/>
      <c r="O28" s="35"/>
    </row>
    <row r="29" spans="1:15" ht="12.75">
      <c r="A29" s="359" t="s">
        <v>160</v>
      </c>
      <c r="B29" s="360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57"/>
      <c r="J29" s="358"/>
      <c r="K29" s="358"/>
      <c r="L29" s="358"/>
      <c r="M29" s="162"/>
      <c r="N29" s="162"/>
      <c r="O29" s="167"/>
    </row>
    <row r="30" spans="1:15" ht="12.75">
      <c r="A30" s="359" t="s">
        <v>161</v>
      </c>
      <c r="B30" s="360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57"/>
      <c r="J30" s="358"/>
      <c r="K30" s="358"/>
      <c r="L30" s="358"/>
      <c r="M30" s="162"/>
      <c r="N30" s="162"/>
      <c r="O30" s="167"/>
    </row>
    <row r="31" spans="1:15" ht="12.75">
      <c r="A31" s="359" t="s">
        <v>157</v>
      </c>
      <c r="B31" s="360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57"/>
      <c r="J31" s="358"/>
      <c r="K31" s="358"/>
      <c r="L31" s="358"/>
      <c r="M31" s="162"/>
      <c r="N31" s="162"/>
      <c r="O31" s="167"/>
    </row>
    <row r="32" spans="1:15" ht="12.75">
      <c r="A32" s="359" t="s">
        <v>158</v>
      </c>
      <c r="B32" s="360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57"/>
      <c r="J32" s="358"/>
      <c r="K32" s="358"/>
      <c r="L32" s="358"/>
      <c r="M32" s="162"/>
      <c r="N32" s="162"/>
      <c r="O32" s="167"/>
    </row>
    <row r="33" spans="1:15" ht="12.75">
      <c r="A33" s="347" t="s">
        <v>159</v>
      </c>
      <c r="B33" s="348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57"/>
      <c r="J33" s="358"/>
      <c r="K33" s="358"/>
      <c r="L33" s="358"/>
      <c r="M33" s="162"/>
      <c r="N33" s="174"/>
      <c r="O33" s="175"/>
    </row>
    <row r="34" spans="1:15" ht="12.75">
      <c r="A34" s="347" t="s">
        <v>175</v>
      </c>
      <c r="B34" s="348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347"/>
      <c r="B35" s="348"/>
      <c r="C35" s="172"/>
      <c r="D35" s="172"/>
      <c r="E35" s="172"/>
      <c r="F35" s="14">
        <f t="shared" si="0"/>
        <v>0</v>
      </c>
      <c r="G35" s="172">
        <v>0</v>
      </c>
      <c r="H35" s="107"/>
      <c r="I35" s="408"/>
      <c r="J35" s="360"/>
      <c r="K35" s="360"/>
      <c r="L35" s="360"/>
      <c r="M35" s="54"/>
      <c r="N35" s="54"/>
      <c r="O35" s="192"/>
    </row>
    <row r="36" spans="1:15" ht="13.5" thickBot="1">
      <c r="A36" s="409" t="s">
        <v>0</v>
      </c>
      <c r="B36" s="41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38"/>
      <c r="J36" s="439"/>
      <c r="K36" s="439"/>
      <c r="L36" s="439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35" t="s">
        <v>115</v>
      </c>
      <c r="B40" s="436"/>
      <c r="C40" s="436"/>
      <c r="D40" s="196"/>
      <c r="E40" s="436" t="s">
        <v>84</v>
      </c>
      <c r="F40" s="436"/>
      <c r="G40" s="436"/>
      <c r="H40" s="436"/>
      <c r="I40" s="196"/>
      <c r="J40" s="196"/>
      <c r="K40" s="346" t="s">
        <v>54</v>
      </c>
      <c r="L40" s="346"/>
      <c r="M40" s="84"/>
      <c r="N40" s="346" t="s">
        <v>55</v>
      </c>
      <c r="O40" s="437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G16:H16"/>
    <mergeCell ref="I16:L16"/>
    <mergeCell ref="I17:L17"/>
    <mergeCell ref="I18:L18"/>
    <mergeCell ref="I19:L19"/>
    <mergeCell ref="I21:L21"/>
    <mergeCell ref="I9:L9"/>
    <mergeCell ref="I11:L11"/>
    <mergeCell ref="I20:L20"/>
    <mergeCell ref="I10:L10"/>
    <mergeCell ref="I12:L12"/>
    <mergeCell ref="I13:L13"/>
    <mergeCell ref="G8:H8"/>
    <mergeCell ref="I14:L14"/>
    <mergeCell ref="I15:L15"/>
    <mergeCell ref="A8:F8"/>
    <mergeCell ref="A9:F9"/>
    <mergeCell ref="A10:F10"/>
    <mergeCell ref="I8:L8"/>
    <mergeCell ref="G9:H9"/>
    <mergeCell ref="G10:H10"/>
    <mergeCell ref="G11:H11"/>
    <mergeCell ref="C3:I3"/>
    <mergeCell ref="A3:B3"/>
    <mergeCell ref="A4:O4"/>
    <mergeCell ref="A6:F6"/>
    <mergeCell ref="A5:F5"/>
    <mergeCell ref="I6:L6"/>
    <mergeCell ref="I5:L5"/>
    <mergeCell ref="G5:H5"/>
    <mergeCell ref="N40:O40"/>
    <mergeCell ref="K40:L40"/>
    <mergeCell ref="I36:L36"/>
    <mergeCell ref="I34:L34"/>
    <mergeCell ref="A1:O1"/>
    <mergeCell ref="I7:L7"/>
    <mergeCell ref="G6:H6"/>
    <mergeCell ref="G7:H7"/>
    <mergeCell ref="A7:F7"/>
    <mergeCell ref="A2:O2"/>
    <mergeCell ref="A40:C40"/>
    <mergeCell ref="E40:H40"/>
    <mergeCell ref="A36:B36"/>
    <mergeCell ref="A30:B30"/>
    <mergeCell ref="A32:B32"/>
    <mergeCell ref="I33:L33"/>
    <mergeCell ref="A33:B33"/>
    <mergeCell ref="A34:B34"/>
    <mergeCell ref="A35:B35"/>
    <mergeCell ref="I35:L35"/>
    <mergeCell ref="A26:B26"/>
    <mergeCell ref="A24:B24"/>
    <mergeCell ref="A25:B25"/>
    <mergeCell ref="A29:B29"/>
    <mergeCell ref="A31:B31"/>
    <mergeCell ref="A27:B27"/>
    <mergeCell ref="A28:B28"/>
    <mergeCell ref="A22:H22"/>
    <mergeCell ref="A23:B23"/>
    <mergeCell ref="A18:F18"/>
    <mergeCell ref="A19:F19"/>
    <mergeCell ref="G19:H19"/>
    <mergeCell ref="A20:F20"/>
    <mergeCell ref="A21:F21"/>
    <mergeCell ref="G18:H18"/>
    <mergeCell ref="I23:L23"/>
    <mergeCell ref="I24:L24"/>
    <mergeCell ref="A16:F16"/>
    <mergeCell ref="A15:F15"/>
    <mergeCell ref="A12:F12"/>
    <mergeCell ref="G12:H12"/>
    <mergeCell ref="G13:H13"/>
    <mergeCell ref="G21:H21"/>
    <mergeCell ref="G17:H17"/>
    <mergeCell ref="A17:F17"/>
    <mergeCell ref="I29:L29"/>
    <mergeCell ref="I28:L28"/>
    <mergeCell ref="I31:L31"/>
    <mergeCell ref="I26:L26"/>
    <mergeCell ref="I30:L30"/>
    <mergeCell ref="I25:L25"/>
    <mergeCell ref="I27:L27"/>
    <mergeCell ref="I32:L32"/>
    <mergeCell ref="M3:N3"/>
    <mergeCell ref="K3:L3"/>
    <mergeCell ref="A13:F13"/>
    <mergeCell ref="A14:F14"/>
    <mergeCell ref="A11:F11"/>
    <mergeCell ref="G20:H20"/>
    <mergeCell ref="G14:H14"/>
    <mergeCell ref="G15:H15"/>
    <mergeCell ref="I22:L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2" max="2" width="7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6" width="11.7109375" style="0" bestFit="1" customWidth="1"/>
    <col min="7" max="7" width="10.8515625" style="0" customWidth="1"/>
    <col min="8" max="8" width="11.421875" style="0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7109375" style="0" customWidth="1"/>
    <col min="14" max="14" width="13.140625" style="0" customWidth="1"/>
    <col min="15" max="15" width="12.8515625" style="0" bestFit="1" customWidth="1"/>
  </cols>
  <sheetData>
    <row r="1" spans="1:15" ht="15.75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3.75" customHeight="1">
      <c r="A2" s="365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7"/>
    </row>
    <row r="3" spans="1:15" ht="15.75" customHeight="1" thickBot="1">
      <c r="A3" s="378" t="s">
        <v>2</v>
      </c>
      <c r="B3" s="379"/>
      <c r="C3" s="426" t="s">
        <v>153</v>
      </c>
      <c r="D3" s="427"/>
      <c r="E3" s="427"/>
      <c r="F3" s="427"/>
      <c r="G3" s="427"/>
      <c r="H3" s="427"/>
      <c r="I3" s="475"/>
      <c r="J3" s="212" t="s">
        <v>3</v>
      </c>
      <c r="K3" s="234" t="s">
        <v>190</v>
      </c>
      <c r="L3" s="385" t="s">
        <v>4</v>
      </c>
      <c r="M3" s="386"/>
      <c r="N3" s="476">
        <v>2016</v>
      </c>
      <c r="O3" s="477"/>
    </row>
    <row r="4" spans="1:15" ht="15.75" customHeight="1" thickBot="1">
      <c r="A4" s="375" t="s">
        <v>5</v>
      </c>
      <c r="B4" s="376"/>
      <c r="C4" s="376"/>
      <c r="D4" s="376"/>
      <c r="E4" s="376"/>
      <c r="F4" s="376"/>
      <c r="G4" s="376"/>
      <c r="H4" s="376"/>
      <c r="I4" s="473"/>
      <c r="J4" s="473"/>
      <c r="K4" s="473"/>
      <c r="L4" s="473"/>
      <c r="M4" s="473"/>
      <c r="N4" s="473"/>
      <c r="O4" s="474"/>
    </row>
    <row r="5" spans="1:15" ht="12.75">
      <c r="A5" s="396" t="s">
        <v>6</v>
      </c>
      <c r="B5" s="397"/>
      <c r="C5" s="397"/>
      <c r="D5" s="397"/>
      <c r="E5" s="397"/>
      <c r="F5" s="397"/>
      <c r="G5" s="383" t="s">
        <v>7</v>
      </c>
      <c r="H5" s="384"/>
      <c r="I5" s="281" t="s">
        <v>8</v>
      </c>
      <c r="J5" s="286"/>
      <c r="K5" s="286"/>
      <c r="L5" s="287"/>
      <c r="M5" s="8" t="s">
        <v>9</v>
      </c>
      <c r="N5" s="9" t="s">
        <v>10</v>
      </c>
      <c r="O5" s="10" t="s">
        <v>11</v>
      </c>
    </row>
    <row r="6" spans="1:15" ht="12.75">
      <c r="A6" s="347" t="s">
        <v>12</v>
      </c>
      <c r="B6" s="348"/>
      <c r="C6" s="348"/>
      <c r="D6" s="348"/>
      <c r="E6" s="348"/>
      <c r="F6" s="348"/>
      <c r="G6" s="350">
        <v>514335.71</v>
      </c>
      <c r="H6" s="351"/>
      <c r="I6" s="276" t="s">
        <v>129</v>
      </c>
      <c r="J6" s="277"/>
      <c r="K6" s="277"/>
      <c r="L6" s="277"/>
      <c r="M6" s="14">
        <v>0</v>
      </c>
      <c r="N6" s="14">
        <v>0</v>
      </c>
      <c r="O6" s="17">
        <v>0</v>
      </c>
    </row>
    <row r="7" spans="1:15" ht="12.75">
      <c r="A7" s="347" t="s">
        <v>15</v>
      </c>
      <c r="B7" s="348"/>
      <c r="C7" s="348"/>
      <c r="D7" s="348"/>
      <c r="E7" s="348"/>
      <c r="F7" s="348"/>
      <c r="G7" s="350">
        <v>314087.98</v>
      </c>
      <c r="H7" s="351"/>
      <c r="I7" s="274" t="s">
        <v>111</v>
      </c>
      <c r="J7" s="275"/>
      <c r="K7" s="275"/>
      <c r="L7" s="275"/>
      <c r="M7" s="14">
        <v>1182617.52</v>
      </c>
      <c r="N7" s="174">
        <v>1116331</v>
      </c>
      <c r="O7" s="175">
        <v>884397.29</v>
      </c>
    </row>
    <row r="8" spans="1:15" ht="12.75">
      <c r="A8" s="347" t="s">
        <v>178</v>
      </c>
      <c r="B8" s="348"/>
      <c r="C8" s="348"/>
      <c r="D8" s="348"/>
      <c r="E8" s="348"/>
      <c r="F8" s="348"/>
      <c r="G8" s="350">
        <v>118695.77</v>
      </c>
      <c r="H8" s="351"/>
      <c r="I8" s="276" t="s">
        <v>112</v>
      </c>
      <c r="J8" s="277"/>
      <c r="K8" s="277"/>
      <c r="L8" s="277"/>
      <c r="M8" s="14">
        <v>88514.38</v>
      </c>
      <c r="N8" s="14">
        <v>86278.52</v>
      </c>
      <c r="O8" s="17">
        <v>68187.93</v>
      </c>
    </row>
    <row r="9" spans="1:15" ht="12.75">
      <c r="A9" s="347" t="s">
        <v>179</v>
      </c>
      <c r="B9" s="348"/>
      <c r="C9" s="348"/>
      <c r="D9" s="348"/>
      <c r="E9" s="348"/>
      <c r="F9" s="348"/>
      <c r="G9" s="350">
        <v>418396.63</v>
      </c>
      <c r="H9" s="351"/>
      <c r="I9" s="276" t="s">
        <v>87</v>
      </c>
      <c r="J9" s="277"/>
      <c r="K9" s="277"/>
      <c r="L9" s="277"/>
      <c r="M9" s="14">
        <v>0</v>
      </c>
      <c r="N9" s="14">
        <v>0</v>
      </c>
      <c r="O9" s="17">
        <v>0</v>
      </c>
    </row>
    <row r="10" spans="1:15" ht="12.75">
      <c r="A10" s="374" t="s">
        <v>24</v>
      </c>
      <c r="B10" s="308"/>
      <c r="C10" s="308"/>
      <c r="D10" s="308"/>
      <c r="E10" s="308"/>
      <c r="F10" s="309"/>
      <c r="G10" s="350">
        <v>4781101.9</v>
      </c>
      <c r="H10" s="351"/>
      <c r="I10" s="274" t="s">
        <v>17</v>
      </c>
      <c r="J10" s="275"/>
      <c r="K10" s="275"/>
      <c r="L10" s="275"/>
      <c r="M10" s="14">
        <v>0</v>
      </c>
      <c r="N10" s="14">
        <v>0</v>
      </c>
      <c r="O10" s="17">
        <v>0</v>
      </c>
    </row>
    <row r="11" spans="1:15" ht="12.75">
      <c r="A11" s="374" t="s">
        <v>187</v>
      </c>
      <c r="B11" s="308"/>
      <c r="C11" s="308"/>
      <c r="D11" s="308"/>
      <c r="E11" s="308"/>
      <c r="F11" s="309"/>
      <c r="G11" s="350">
        <v>0</v>
      </c>
      <c r="H11" s="351"/>
      <c r="I11" s="170" t="s">
        <v>19</v>
      </c>
      <c r="J11" s="349" t="s">
        <v>20</v>
      </c>
      <c r="K11" s="349"/>
      <c r="L11" s="349"/>
      <c r="M11" s="20">
        <f>SUM(M6:M10)</f>
        <v>1271131.9</v>
      </c>
      <c r="N11" s="20">
        <f>SUM(N6:N10)</f>
        <v>1202609.52</v>
      </c>
      <c r="O11" s="21">
        <f>SUM(O6:O10)</f>
        <v>952585.22</v>
      </c>
    </row>
    <row r="12" spans="1:15" ht="12.75">
      <c r="A12" s="374" t="s">
        <v>26</v>
      </c>
      <c r="B12" s="308"/>
      <c r="C12" s="308"/>
      <c r="D12" s="308"/>
      <c r="E12" s="308"/>
      <c r="F12" s="309"/>
      <c r="G12" s="350">
        <v>32379.97</v>
      </c>
      <c r="H12" s="351"/>
      <c r="I12" s="65"/>
      <c r="J12" s="275"/>
      <c r="K12" s="275"/>
      <c r="L12" s="275"/>
      <c r="M12" s="14"/>
      <c r="N12" s="14"/>
      <c r="O12" s="17"/>
    </row>
    <row r="13" spans="1:15" ht="12.75">
      <c r="A13" s="374" t="s">
        <v>28</v>
      </c>
      <c r="B13" s="308"/>
      <c r="C13" s="308"/>
      <c r="D13" s="308"/>
      <c r="E13" s="308"/>
      <c r="F13" s="309"/>
      <c r="G13" s="350">
        <v>26282.94</v>
      </c>
      <c r="H13" s="351"/>
      <c r="I13" s="65" t="s">
        <v>22</v>
      </c>
      <c r="J13" s="275" t="s">
        <v>126</v>
      </c>
      <c r="K13" s="275"/>
      <c r="L13" s="275"/>
      <c r="M13" s="14">
        <f>G34</f>
        <v>0</v>
      </c>
      <c r="N13" s="14">
        <f>M13</f>
        <v>0</v>
      </c>
      <c r="O13" s="17">
        <f>M13</f>
        <v>0</v>
      </c>
    </row>
    <row r="14" spans="1:15" ht="12.75">
      <c r="A14" s="374" t="s">
        <v>30</v>
      </c>
      <c r="B14" s="308"/>
      <c r="C14" s="308"/>
      <c r="D14" s="308"/>
      <c r="E14" s="308"/>
      <c r="F14" s="309"/>
      <c r="G14" s="398">
        <v>5304164.79</v>
      </c>
      <c r="H14" s="399"/>
      <c r="I14" s="221" t="s">
        <v>22</v>
      </c>
      <c r="J14" s="275" t="s">
        <v>130</v>
      </c>
      <c r="K14" s="275"/>
      <c r="L14" s="275"/>
      <c r="M14" s="14">
        <v>0</v>
      </c>
      <c r="N14" s="14">
        <v>0</v>
      </c>
      <c r="O14" s="17">
        <v>0</v>
      </c>
    </row>
    <row r="15" spans="1:15" ht="12.75">
      <c r="A15" s="374" t="s">
        <v>33</v>
      </c>
      <c r="B15" s="308"/>
      <c r="C15" s="308"/>
      <c r="D15" s="308"/>
      <c r="E15" s="308"/>
      <c r="F15" s="309"/>
      <c r="G15" s="350">
        <v>996144.87</v>
      </c>
      <c r="H15" s="351"/>
      <c r="I15" s="65" t="s">
        <v>162</v>
      </c>
      <c r="J15" s="400" t="s">
        <v>163</v>
      </c>
      <c r="K15" s="296"/>
      <c r="L15" s="297"/>
      <c r="M15" s="14">
        <v>0</v>
      </c>
      <c r="N15" s="14">
        <v>0</v>
      </c>
      <c r="O15" s="17">
        <v>0</v>
      </c>
    </row>
    <row r="16" spans="1:15" ht="12.75">
      <c r="A16" s="374" t="s">
        <v>35</v>
      </c>
      <c r="B16" s="308"/>
      <c r="C16" s="308"/>
      <c r="D16" s="308"/>
      <c r="E16" s="308"/>
      <c r="F16" s="309"/>
      <c r="G16" s="351">
        <v>36630.27</v>
      </c>
      <c r="H16" s="403"/>
      <c r="I16" s="220" t="s">
        <v>19</v>
      </c>
      <c r="J16" s="165" t="s">
        <v>131</v>
      </c>
      <c r="K16" s="165"/>
      <c r="L16" s="165"/>
      <c r="M16" s="20">
        <f>M11-M13-M14-M15</f>
        <v>1271131.9</v>
      </c>
      <c r="N16" s="20">
        <f>N11-N13-N14-N15</f>
        <v>1202609.52</v>
      </c>
      <c r="O16" s="21">
        <f>O11-O13-O14-O15</f>
        <v>952585.22</v>
      </c>
    </row>
    <row r="17" spans="1:15" ht="12.75">
      <c r="A17" s="374" t="s">
        <v>180</v>
      </c>
      <c r="B17" s="308"/>
      <c r="C17" s="308"/>
      <c r="D17" s="308"/>
      <c r="E17" s="308"/>
      <c r="F17" s="309"/>
      <c r="G17" s="351">
        <f>2992.05+5485.97</f>
        <v>8478.02</v>
      </c>
      <c r="H17" s="403"/>
      <c r="I17" s="65" t="s">
        <v>31</v>
      </c>
      <c r="J17" s="348" t="s">
        <v>32</v>
      </c>
      <c r="K17" s="348"/>
      <c r="L17" s="348"/>
      <c r="M17" s="14">
        <v>1585706.08</v>
      </c>
      <c r="N17" s="14">
        <v>1585706.08</v>
      </c>
      <c r="O17" s="175">
        <v>1274799.36</v>
      </c>
    </row>
    <row r="18" spans="1:15" ht="12.75">
      <c r="A18" s="374" t="s">
        <v>181</v>
      </c>
      <c r="B18" s="308"/>
      <c r="C18" s="308"/>
      <c r="D18" s="308"/>
      <c r="E18" s="308"/>
      <c r="F18" s="309"/>
      <c r="G18" s="350">
        <f>28815.57+3640.24</f>
        <v>32455.809999999998</v>
      </c>
      <c r="H18" s="351"/>
      <c r="I18" s="65" t="s">
        <v>31</v>
      </c>
      <c r="J18" s="348" t="s">
        <v>34</v>
      </c>
      <c r="K18" s="348"/>
      <c r="L18" s="348"/>
      <c r="M18" s="14">
        <v>1178985.8</v>
      </c>
      <c r="N18" s="174">
        <v>908190.45</v>
      </c>
      <c r="O18" s="175">
        <v>720276.64</v>
      </c>
    </row>
    <row r="19" spans="1:15" ht="12.75">
      <c r="A19" s="374" t="s">
        <v>182</v>
      </c>
      <c r="B19" s="308"/>
      <c r="C19" s="308"/>
      <c r="D19" s="308"/>
      <c r="E19" s="308"/>
      <c r="F19" s="309"/>
      <c r="G19" s="350">
        <f>66893.25+7784.8</f>
        <v>74678.05</v>
      </c>
      <c r="H19" s="351"/>
      <c r="I19" s="65" t="s">
        <v>31</v>
      </c>
      <c r="J19" s="52" t="s">
        <v>125</v>
      </c>
      <c r="K19" s="52"/>
      <c r="L19" s="52"/>
      <c r="M19" s="14">
        <f>IF(M17+M18&lt;M25,M25-M17-M18,0)</f>
        <v>0</v>
      </c>
      <c r="N19" s="14">
        <f>IF(N17+N18&lt;N25,N25-N17-N18,0)</f>
        <v>0</v>
      </c>
      <c r="O19" s="17">
        <f>IF(O17+O18&lt;O25,O25-O17-O18,0)</f>
        <v>238404.07999999996</v>
      </c>
    </row>
    <row r="20" spans="1:15" ht="13.5" thickBot="1">
      <c r="A20" s="357" t="s">
        <v>37</v>
      </c>
      <c r="B20" s="358"/>
      <c r="C20" s="358"/>
      <c r="D20" s="358"/>
      <c r="E20" s="358"/>
      <c r="F20" s="358"/>
      <c r="G20" s="350">
        <f>SUM(G6:G19)</f>
        <v>12657832.71</v>
      </c>
      <c r="H20" s="351"/>
      <c r="I20" s="173" t="s">
        <v>22</v>
      </c>
      <c r="J20" s="177" t="s">
        <v>136</v>
      </c>
      <c r="K20" s="177"/>
      <c r="L20" s="177"/>
      <c r="M20" s="156">
        <f>IF(M17+M18&gt;M25,M17+M18-M25,0)</f>
        <v>531211.7999999998</v>
      </c>
      <c r="N20" s="156">
        <f>IF(N17+N18&gt;N25,N17+N18-N25,0)</f>
        <v>260416.4500000002</v>
      </c>
      <c r="O20" s="157">
        <f>IF(O17+O18&gt;O25,O17+O18-O25,0)</f>
        <v>0</v>
      </c>
    </row>
    <row r="21" spans="1:15" ht="12.75">
      <c r="A21" s="281" t="s">
        <v>118</v>
      </c>
      <c r="B21" s="287"/>
      <c r="C21" s="8" t="s">
        <v>132</v>
      </c>
      <c r="D21" s="8" t="s">
        <v>133</v>
      </c>
      <c r="E21" s="8" t="s">
        <v>134</v>
      </c>
      <c r="F21" s="199" t="s">
        <v>135</v>
      </c>
      <c r="G21" s="228" t="s">
        <v>124</v>
      </c>
      <c r="H21" s="64" t="s">
        <v>119</v>
      </c>
      <c r="I21" s="173"/>
      <c r="J21" s="348"/>
      <c r="K21" s="348"/>
      <c r="L21" s="348"/>
      <c r="M21" s="163"/>
      <c r="N21" s="163"/>
      <c r="O21" s="178"/>
    </row>
    <row r="22" spans="1:15" ht="12.75">
      <c r="A22" s="374" t="s">
        <v>120</v>
      </c>
      <c r="B22" s="309"/>
      <c r="C22" s="179">
        <v>776115.68</v>
      </c>
      <c r="D22" s="14">
        <v>461937.23</v>
      </c>
      <c r="E22" s="14">
        <v>29294.58</v>
      </c>
      <c r="F22" s="14">
        <f aca="true" t="shared" si="0" ref="F22:F29">C22+D22+E22-G22-H22</f>
        <v>997902.6600000001</v>
      </c>
      <c r="G22" s="219">
        <v>59398.01</v>
      </c>
      <c r="H22" s="157">
        <v>210046.82</v>
      </c>
      <c r="I22" s="173"/>
      <c r="J22" s="348"/>
      <c r="K22" s="348"/>
      <c r="L22" s="348"/>
      <c r="M22" s="163"/>
      <c r="N22" s="163"/>
      <c r="O22" s="178"/>
    </row>
    <row r="23" spans="1:15" ht="13.5" thickBot="1">
      <c r="A23" s="374" t="s">
        <v>121</v>
      </c>
      <c r="B23" s="309"/>
      <c r="C23" s="179">
        <v>418.52</v>
      </c>
      <c r="D23" s="14">
        <v>9385.44</v>
      </c>
      <c r="E23" s="14">
        <v>0</v>
      </c>
      <c r="F23" s="14">
        <f t="shared" si="0"/>
        <v>7743.310000000001</v>
      </c>
      <c r="G23" s="219">
        <v>0</v>
      </c>
      <c r="H23" s="157">
        <f>2060.65</f>
        <v>2060.65</v>
      </c>
      <c r="I23" s="171" t="s">
        <v>185</v>
      </c>
      <c r="J23" s="195" t="s">
        <v>39</v>
      </c>
      <c r="K23" s="195"/>
      <c r="L23" s="195"/>
      <c r="M23" s="90">
        <f>SUM(M16:M19)-M20</f>
        <v>3504611.9800000004</v>
      </c>
      <c r="N23" s="90">
        <f>SUM(N16:N19)-N20</f>
        <v>3436089.5999999996</v>
      </c>
      <c r="O23" s="91">
        <f>SUM(O16:O19)-O20</f>
        <v>3186065.3000000003</v>
      </c>
    </row>
    <row r="24" spans="1:15" ht="15.75" thickBot="1">
      <c r="A24" s="374" t="s">
        <v>122</v>
      </c>
      <c r="B24" s="309"/>
      <c r="C24" s="179">
        <v>216.78</v>
      </c>
      <c r="D24" s="14">
        <v>257845.5</v>
      </c>
      <c r="E24" s="14">
        <v>7941.78</v>
      </c>
      <c r="F24" s="14">
        <f t="shared" si="0"/>
        <v>266001.55</v>
      </c>
      <c r="G24" s="219">
        <v>0</v>
      </c>
      <c r="H24" s="157">
        <v>2.51</v>
      </c>
      <c r="I24" s="82"/>
      <c r="J24" s="189" t="s">
        <v>41</v>
      </c>
      <c r="K24" s="158"/>
      <c r="L24" s="159"/>
      <c r="M24" s="160">
        <f>M23/G20</f>
        <v>0.27687298926231424</v>
      </c>
      <c r="N24" s="27">
        <f>N23/G20</f>
        <v>0.27145955225695184</v>
      </c>
      <c r="O24" s="28">
        <f>O23/G20</f>
        <v>0.2517070159635567</v>
      </c>
    </row>
    <row r="25" spans="1:15" ht="12.75">
      <c r="A25" s="355" t="s">
        <v>188</v>
      </c>
      <c r="B25" s="356"/>
      <c r="C25" s="179">
        <v>31560.67</v>
      </c>
      <c r="D25" s="168">
        <v>81904.24</v>
      </c>
      <c r="E25" s="168">
        <v>0</v>
      </c>
      <c r="F25" s="14">
        <v>0</v>
      </c>
      <c r="G25" s="219">
        <v>20131.49</v>
      </c>
      <c r="H25" s="157">
        <f>5573.49+90531.6</f>
        <v>96105.09000000001</v>
      </c>
      <c r="I25" s="380" t="s">
        <v>113</v>
      </c>
      <c r="J25" s="406"/>
      <c r="K25" s="406"/>
      <c r="L25" s="407"/>
      <c r="M25" s="161">
        <v>2233480.08</v>
      </c>
      <c r="N25" s="161">
        <f>M25</f>
        <v>2233480.08</v>
      </c>
      <c r="O25" s="166">
        <f>M25</f>
        <v>2233480.08</v>
      </c>
    </row>
    <row r="26" spans="1:15" ht="13.5" thickBot="1">
      <c r="A26" s="355" t="s">
        <v>189</v>
      </c>
      <c r="B26" s="356"/>
      <c r="C26" s="179">
        <v>274938.8</v>
      </c>
      <c r="D26" s="168">
        <v>0</v>
      </c>
      <c r="E26" s="168">
        <v>0</v>
      </c>
      <c r="F26" s="14">
        <f t="shared" si="0"/>
        <v>274905.55</v>
      </c>
      <c r="G26" s="219">
        <v>0</v>
      </c>
      <c r="H26" s="157">
        <f>33.25</f>
        <v>33.25</v>
      </c>
      <c r="I26" s="346"/>
      <c r="J26" s="346"/>
      <c r="K26" s="346"/>
      <c r="L26" s="346"/>
      <c r="M26" s="84"/>
      <c r="N26" s="84"/>
      <c r="O26" s="203"/>
    </row>
    <row r="27" spans="1:15" ht="13.5" thickBot="1">
      <c r="A27" s="355" t="s">
        <v>154</v>
      </c>
      <c r="B27" s="356"/>
      <c r="C27" s="179">
        <v>63921.31</v>
      </c>
      <c r="D27" s="168">
        <v>0</v>
      </c>
      <c r="E27" s="168">
        <v>0</v>
      </c>
      <c r="F27" s="14">
        <f t="shared" si="0"/>
        <v>22243.519999999997</v>
      </c>
      <c r="G27" s="218">
        <f>35422.22+1850.99</f>
        <v>37273.21</v>
      </c>
      <c r="H27" s="157">
        <v>4404.58</v>
      </c>
      <c r="I27" s="393" t="s">
        <v>114</v>
      </c>
      <c r="J27" s="394"/>
      <c r="K27" s="394"/>
      <c r="L27" s="395"/>
      <c r="M27" s="181"/>
      <c r="N27" s="182"/>
      <c r="O27" s="183"/>
    </row>
    <row r="28" spans="1:15" ht="12.75">
      <c r="A28" s="355" t="s">
        <v>177</v>
      </c>
      <c r="B28" s="356"/>
      <c r="C28" s="179">
        <v>240.16</v>
      </c>
      <c r="D28" s="168">
        <v>92180</v>
      </c>
      <c r="E28" s="168">
        <v>0</v>
      </c>
      <c r="F28" s="14">
        <f t="shared" si="0"/>
        <v>92270.94</v>
      </c>
      <c r="G28" s="219">
        <v>0</v>
      </c>
      <c r="H28" s="157">
        <v>149.22</v>
      </c>
      <c r="I28" s="226"/>
      <c r="J28" s="169" t="s">
        <v>128</v>
      </c>
      <c r="K28" s="169"/>
      <c r="L28" s="169"/>
      <c r="M28" s="185">
        <f>(M17+M18)/(G32+G33)</f>
        <v>0.8985256573183638</v>
      </c>
      <c r="N28" s="34">
        <f>(N17+N18)/(G32+G33)</f>
        <v>0.8105170905707716</v>
      </c>
      <c r="O28" s="35">
        <f>(O17+O18)/(G32+G33)</f>
        <v>0.6484002746447434</v>
      </c>
    </row>
    <row r="29" spans="1:15" ht="12.75">
      <c r="A29" s="452" t="s">
        <v>176</v>
      </c>
      <c r="B29" s="312"/>
      <c r="C29" s="179">
        <v>117.67</v>
      </c>
      <c r="D29" s="168">
        <f>62024+78772</f>
        <v>140796</v>
      </c>
      <c r="E29" s="168">
        <v>0</v>
      </c>
      <c r="F29" s="14">
        <f t="shared" si="0"/>
        <v>93184.57</v>
      </c>
      <c r="G29" s="219">
        <v>28743.1</v>
      </c>
      <c r="H29" s="157">
        <f>18986</f>
        <v>18986</v>
      </c>
      <c r="I29" s="227"/>
      <c r="J29" s="400" t="s">
        <v>127</v>
      </c>
      <c r="K29" s="296"/>
      <c r="L29" s="297"/>
      <c r="M29" s="186">
        <f>(M17)/(G32+G33)</f>
        <v>0.5153549327333091</v>
      </c>
      <c r="N29" s="101">
        <f>(N17)/(G32+G33)</f>
        <v>0.5153549327333091</v>
      </c>
      <c r="O29" s="164">
        <f>(O17)/(G32+G33)</f>
        <v>0.4143101591823786</v>
      </c>
    </row>
    <row r="30" spans="1:15" ht="12.75">
      <c r="A30" s="452"/>
      <c r="B30" s="312"/>
      <c r="C30" s="179"/>
      <c r="D30" s="168"/>
      <c r="E30" s="168"/>
      <c r="F30" s="14"/>
      <c r="G30" s="219"/>
      <c r="H30" s="157"/>
      <c r="I30" s="224"/>
      <c r="J30" s="400" t="s">
        <v>170</v>
      </c>
      <c r="K30" s="296"/>
      <c r="L30" s="297"/>
      <c r="M30" s="162">
        <f>M28-M29</f>
        <v>0.38317072458505463</v>
      </c>
      <c r="N30" s="162">
        <f>N28-N29</f>
        <v>0.29516215783746247</v>
      </c>
      <c r="O30" s="167">
        <f>O28-O29</f>
        <v>0.23409011546236475</v>
      </c>
    </row>
    <row r="31" spans="1:15" ht="13.5" thickBot="1">
      <c r="A31" s="409" t="s">
        <v>0</v>
      </c>
      <c r="B31" s="410"/>
      <c r="C31" s="184">
        <f aca="true" t="shared" si="1" ref="C31:H31">SUM(C22:C30)</f>
        <v>1147529.59</v>
      </c>
      <c r="D31" s="184">
        <f t="shared" si="1"/>
        <v>1044048.4099999999</v>
      </c>
      <c r="E31" s="184">
        <f t="shared" si="1"/>
        <v>37236.36</v>
      </c>
      <c r="F31" s="184">
        <f t="shared" si="1"/>
        <v>1754252.1000000003</v>
      </c>
      <c r="G31" s="229">
        <f t="shared" si="1"/>
        <v>145545.81</v>
      </c>
      <c r="H31" s="59">
        <f t="shared" si="1"/>
        <v>331788.12</v>
      </c>
      <c r="I31" s="235"/>
      <c r="J31" s="468"/>
      <c r="K31" s="289"/>
      <c r="L31" s="290"/>
      <c r="M31" s="101"/>
      <c r="N31" s="101"/>
      <c r="O31" s="164"/>
    </row>
    <row r="32" spans="1:15" ht="12.75">
      <c r="A32" s="281" t="s">
        <v>123</v>
      </c>
      <c r="B32" s="286"/>
      <c r="C32" s="286"/>
      <c r="D32" s="286"/>
      <c r="E32" s="286"/>
      <c r="F32" s="287"/>
      <c r="G32" s="463">
        <v>3042728.81</v>
      </c>
      <c r="H32" s="464"/>
      <c r="I32" s="361"/>
      <c r="J32" s="362"/>
      <c r="K32" s="362"/>
      <c r="L32" s="362"/>
      <c r="M32" s="231"/>
      <c r="N32" s="34"/>
      <c r="O32" s="35"/>
    </row>
    <row r="33" spans="1:15" ht="12.75">
      <c r="A33" s="317" t="s">
        <v>47</v>
      </c>
      <c r="B33" s="318"/>
      <c r="C33" s="318"/>
      <c r="D33" s="318"/>
      <c r="E33" s="318"/>
      <c r="F33" s="319"/>
      <c r="G33" s="478">
        <v>34191.54</v>
      </c>
      <c r="H33" s="479"/>
      <c r="I33" s="357"/>
      <c r="J33" s="358"/>
      <c r="K33" s="358"/>
      <c r="L33" s="358"/>
      <c r="M33" s="230"/>
      <c r="N33" s="174"/>
      <c r="O33" s="175"/>
    </row>
    <row r="34" spans="1:15" ht="13.5" thickBot="1">
      <c r="A34" s="288" t="s">
        <v>116</v>
      </c>
      <c r="B34" s="289"/>
      <c r="C34" s="289"/>
      <c r="D34" s="289"/>
      <c r="E34" s="289"/>
      <c r="F34" s="290"/>
      <c r="G34" s="471">
        <v>0</v>
      </c>
      <c r="H34" s="472"/>
      <c r="I34" s="357"/>
      <c r="J34" s="358"/>
      <c r="K34" s="358"/>
      <c r="L34" s="358"/>
      <c r="M34" s="162"/>
      <c r="N34" s="174"/>
      <c r="O34" s="175"/>
    </row>
    <row r="35" spans="1:15" ht="14.25" customHeight="1">
      <c r="A35" s="460" t="s">
        <v>151</v>
      </c>
      <c r="B35" s="461"/>
      <c r="C35" s="461"/>
      <c r="D35" s="461"/>
      <c r="E35" s="461"/>
      <c r="F35" s="462"/>
      <c r="G35" s="463">
        <v>244818.64</v>
      </c>
      <c r="H35" s="464"/>
      <c r="I35" s="408"/>
      <c r="J35" s="360"/>
      <c r="K35" s="360"/>
      <c r="L35" s="360"/>
      <c r="M35" s="54"/>
      <c r="N35" s="54"/>
      <c r="O35" s="192"/>
    </row>
    <row r="36" spans="1:15" ht="12.75">
      <c r="A36" s="324" t="s">
        <v>152</v>
      </c>
      <c r="B36" s="325"/>
      <c r="C36" s="325"/>
      <c r="D36" s="325"/>
      <c r="E36" s="325"/>
      <c r="F36" s="326"/>
      <c r="G36" s="459">
        <v>0</v>
      </c>
      <c r="H36" s="465"/>
      <c r="I36" s="466"/>
      <c r="J36" s="467"/>
      <c r="K36" s="467"/>
      <c r="L36" s="467"/>
      <c r="M36" s="54"/>
      <c r="N36" s="54"/>
      <c r="O36" s="192"/>
    </row>
    <row r="37" spans="1:15" ht="12.75">
      <c r="A37" s="469" t="s">
        <v>183</v>
      </c>
      <c r="B37" s="470"/>
      <c r="C37" s="470"/>
      <c r="D37" s="470"/>
      <c r="E37" s="470"/>
      <c r="F37" s="470"/>
      <c r="G37" s="458">
        <v>244818.64</v>
      </c>
      <c r="H37" s="459"/>
      <c r="I37" s="452"/>
      <c r="J37" s="311"/>
      <c r="K37" s="311"/>
      <c r="L37" s="312"/>
      <c r="M37" s="232"/>
      <c r="N37" s="232"/>
      <c r="O37" s="233"/>
    </row>
    <row r="38" spans="1:15" ht="13.5" thickBot="1">
      <c r="A38" s="454" t="s">
        <v>184</v>
      </c>
      <c r="B38" s="455"/>
      <c r="C38" s="455"/>
      <c r="D38" s="455"/>
      <c r="E38" s="455"/>
      <c r="F38" s="455"/>
      <c r="G38" s="456">
        <f>IF(G35-G36&lt;&gt;G37,G35-G36-G37,0)</f>
        <v>0</v>
      </c>
      <c r="H38" s="457"/>
      <c r="I38" s="438" t="s">
        <v>137</v>
      </c>
      <c r="J38" s="439"/>
      <c r="K38" s="439"/>
      <c r="L38" s="439"/>
      <c r="M38" s="193">
        <f>(($G$6+$G$7+$G$8+$G$9+$G$16+$G$17+$G$18)*25%)+($G$10+$G$11+$G$12+$G$13+$G$14+$G$15)*5%</f>
        <v>917773.7710000001</v>
      </c>
      <c r="N38" s="193">
        <f>(($G$6+$G$7+$G$8+$G$9+$G$16+$G$17+$G$18)*25%)+($G$10+$G$11+$G$12+$G$13+$G$14+$G$15)*5%</f>
        <v>917773.7710000001</v>
      </c>
      <c r="O38" s="193">
        <f>(($G$6+$G$7+$G$8+$G$9+$G$16+$G$17+$G$18)*25%)+($G$10+$G$11+$G$12+$G$13+$G$14+$G$15)*5%</f>
        <v>917773.7710000001</v>
      </c>
    </row>
    <row r="39" spans="1:15" ht="12.75">
      <c r="A39" s="453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437"/>
    </row>
    <row r="40" spans="1:15" ht="12.75">
      <c r="A40" s="390" t="s">
        <v>164</v>
      </c>
      <c r="B40" s="387"/>
      <c r="C40" s="387"/>
      <c r="D40" s="387"/>
      <c r="E40" s="337" t="s">
        <v>186</v>
      </c>
      <c r="F40" s="389"/>
      <c r="G40" s="389"/>
      <c r="H40" s="389"/>
      <c r="I40" s="389"/>
      <c r="J40" s="346"/>
      <c r="K40" s="387" t="s">
        <v>165</v>
      </c>
      <c r="L40" s="387"/>
      <c r="M40" s="84"/>
      <c r="N40" s="387" t="s">
        <v>167</v>
      </c>
      <c r="O40" s="388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  <row r="44" ht="12.75">
      <c r="G44" s="142"/>
    </row>
    <row r="45" ht="12.75">
      <c r="G45" s="142"/>
    </row>
    <row r="46" ht="12.75">
      <c r="G46" s="142"/>
    </row>
  </sheetData>
  <sheetProtection/>
  <mergeCells count="97">
    <mergeCell ref="A33:F33"/>
    <mergeCell ref="G33:H33"/>
    <mergeCell ref="A22:B22"/>
    <mergeCell ref="A32:F32"/>
    <mergeCell ref="G32:H32"/>
    <mergeCell ref="J22:L22"/>
    <mergeCell ref="A27:B27"/>
    <mergeCell ref="I27:L27"/>
    <mergeCell ref="I32:L32"/>
    <mergeCell ref="I25:L25"/>
    <mergeCell ref="A4:O4"/>
    <mergeCell ref="A5:F5"/>
    <mergeCell ref="G5:H5"/>
    <mergeCell ref="I5:L5"/>
    <mergeCell ref="A1:O1"/>
    <mergeCell ref="A2:O2"/>
    <mergeCell ref="A3:B3"/>
    <mergeCell ref="C3:I3"/>
    <mergeCell ref="L3:M3"/>
    <mergeCell ref="N3:O3"/>
    <mergeCell ref="A6:F6"/>
    <mergeCell ref="G6:H6"/>
    <mergeCell ref="I6:L6"/>
    <mergeCell ref="A7:F7"/>
    <mergeCell ref="G7:H7"/>
    <mergeCell ref="I7:L7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J11:L11"/>
    <mergeCell ref="A12:F12"/>
    <mergeCell ref="G12:H12"/>
    <mergeCell ref="J12:L12"/>
    <mergeCell ref="A13:F13"/>
    <mergeCell ref="G13:H13"/>
    <mergeCell ref="J13:L13"/>
    <mergeCell ref="A14:F14"/>
    <mergeCell ref="G14:H14"/>
    <mergeCell ref="J14:L14"/>
    <mergeCell ref="A15:F15"/>
    <mergeCell ref="G15:H15"/>
    <mergeCell ref="J15:L15"/>
    <mergeCell ref="A16:F16"/>
    <mergeCell ref="G16:H16"/>
    <mergeCell ref="A17:F17"/>
    <mergeCell ref="G17:H17"/>
    <mergeCell ref="J17:L17"/>
    <mergeCell ref="A18:F18"/>
    <mergeCell ref="G18:H18"/>
    <mergeCell ref="J18:L18"/>
    <mergeCell ref="A19:F19"/>
    <mergeCell ref="G19:H19"/>
    <mergeCell ref="A20:F20"/>
    <mergeCell ref="G20:H20"/>
    <mergeCell ref="J21:L21"/>
    <mergeCell ref="A31:B31"/>
    <mergeCell ref="A23:B23"/>
    <mergeCell ref="A24:B24"/>
    <mergeCell ref="A25:B25"/>
    <mergeCell ref="A21:B21"/>
    <mergeCell ref="A26:B26"/>
    <mergeCell ref="I26:L26"/>
    <mergeCell ref="I33:L33"/>
    <mergeCell ref="A34:F34"/>
    <mergeCell ref="G34:H34"/>
    <mergeCell ref="I34:L34"/>
    <mergeCell ref="A28:B28"/>
    <mergeCell ref="A29:B29"/>
    <mergeCell ref="J29:L29"/>
    <mergeCell ref="A30:B30"/>
    <mergeCell ref="J30:L30"/>
    <mergeCell ref="G37:H37"/>
    <mergeCell ref="A35:F35"/>
    <mergeCell ref="G35:H35"/>
    <mergeCell ref="I35:L35"/>
    <mergeCell ref="A36:F36"/>
    <mergeCell ref="G36:H36"/>
    <mergeCell ref="I36:L36"/>
    <mergeCell ref="J31:L31"/>
    <mergeCell ref="A37:F37"/>
    <mergeCell ref="I37:L37"/>
    <mergeCell ref="A39:O39"/>
    <mergeCell ref="A40:D40"/>
    <mergeCell ref="E40:J40"/>
    <mergeCell ref="K40:L40"/>
    <mergeCell ref="N40:O40"/>
    <mergeCell ref="A38:F38"/>
    <mergeCell ref="G38:H38"/>
    <mergeCell ref="I38:L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Andréia Regina Luiz</cp:lastModifiedBy>
  <cp:lastPrinted>2015-07-16T18:00:15Z</cp:lastPrinted>
  <dcterms:created xsi:type="dcterms:W3CDTF">1997-01-10T22:22:50Z</dcterms:created>
  <dcterms:modified xsi:type="dcterms:W3CDTF">2016-07-21T14:16:48Z</dcterms:modified>
  <cp:category/>
  <cp:version/>
  <cp:contentType/>
  <cp:contentStatus/>
</cp:coreProperties>
</file>